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PRESUPUESTOS\PRESUPUESTO 2023\PRIMER PRESUPUESTO EXTRAORDINARIO 2023\"/>
    </mc:Choice>
  </mc:AlternateContent>
  <xr:revisionPtr revIDLastSave="0" documentId="13_ncr:1_{122FF6C9-2E94-4BD5-967C-5BFB51A6EBC4}" xr6:coauthVersionLast="47" xr6:coauthVersionMax="47" xr10:uidLastSave="{00000000-0000-0000-0000-000000000000}"/>
  <bookViews>
    <workbookView xWindow="-120" yWindow="-120" windowWidth="29040" windowHeight="15840" activeTab="5" xr2:uid="{889D1CE4-CB50-454B-A783-D9562B29A5D3}"/>
  </bookViews>
  <sheets>
    <sheet name="Marco General" sheetId="4" r:id="rId1"/>
    <sheet name="P I" sheetId="1" r:id="rId2"/>
    <sheet name="P II" sheetId="2" r:id="rId3"/>
    <sheet name="P III" sheetId="3" r:id="rId4"/>
    <sheet name="P IV" sheetId="7" state="hidden" r:id="rId5"/>
    <sheet name="Intregrado" sheetId="8" r:id="rId6"/>
    <sheet name="Base datos" sheetId="6" state="hidden" r:id="rId7"/>
  </sheets>
  <externalReferences>
    <externalReference r:id="rId8"/>
  </externalReferences>
  <definedNames>
    <definedName name="_xlnm._FilterDatabase" localSheetId="1" hidden="1">'P I'!$A$11:$R$35</definedName>
    <definedName name="_xlnm._FilterDatabase" localSheetId="2" hidden="1">'P II'!$A$13:$S$51</definedName>
    <definedName name="_xlnm._FilterDatabase" localSheetId="3" hidden="1">'P III'!$A$13:$T$85</definedName>
    <definedName name="_xlnm.Print_Area" localSheetId="0">'Marco General'!$A$1:$D$43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32" i="8" l="1"/>
  <c r="R129" i="8"/>
  <c r="M63" i="8"/>
  <c r="K63" i="8"/>
  <c r="M62" i="8"/>
  <c r="K62" i="8"/>
  <c r="N62" i="8" s="1"/>
  <c r="M61" i="8"/>
  <c r="K61" i="8"/>
  <c r="N61" i="8" s="1"/>
  <c r="M60" i="8"/>
  <c r="K60" i="8"/>
  <c r="M59" i="8"/>
  <c r="K59" i="8"/>
  <c r="M58" i="8"/>
  <c r="K58" i="8"/>
  <c r="U57" i="8"/>
  <c r="M57" i="8"/>
  <c r="K57" i="8"/>
  <c r="N57" i="8" s="1"/>
  <c r="M56" i="8"/>
  <c r="K56" i="8"/>
  <c r="M55" i="8"/>
  <c r="K55" i="8"/>
  <c r="N55" i="8" s="1"/>
  <c r="M54" i="8"/>
  <c r="K54" i="8"/>
  <c r="M53" i="8"/>
  <c r="K53" i="8"/>
  <c r="S52" i="8"/>
  <c r="M52" i="8"/>
  <c r="K52" i="8"/>
  <c r="N52" i="8" s="1"/>
  <c r="M51" i="8"/>
  <c r="K51" i="8"/>
  <c r="M50" i="8"/>
  <c r="K50" i="8"/>
  <c r="N50" i="8" s="1"/>
  <c r="M49" i="8"/>
  <c r="K49" i="8"/>
  <c r="M48" i="8"/>
  <c r="K48" i="8"/>
  <c r="M47" i="8"/>
  <c r="K47" i="8"/>
  <c r="M46" i="8"/>
  <c r="K46" i="8"/>
  <c r="M45" i="8"/>
  <c r="K45" i="8"/>
  <c r="M44" i="8"/>
  <c r="K44" i="8"/>
  <c r="M43" i="8"/>
  <c r="K43" i="8"/>
  <c r="N43" i="8" s="1"/>
  <c r="M42" i="8"/>
  <c r="K42" i="8"/>
  <c r="M41" i="8"/>
  <c r="K41" i="8"/>
  <c r="M40" i="8"/>
  <c r="K40" i="8"/>
  <c r="N39" i="8"/>
  <c r="M39" i="8"/>
  <c r="K39" i="8"/>
  <c r="S38" i="8"/>
  <c r="S129" i="8" s="1"/>
  <c r="M38" i="8"/>
  <c r="K38" i="8"/>
  <c r="N38" i="8" s="1"/>
  <c r="M37" i="8"/>
  <c r="N37" i="8" s="1"/>
  <c r="K37" i="8"/>
  <c r="M36" i="8"/>
  <c r="K36" i="8"/>
  <c r="M35" i="8"/>
  <c r="K35" i="8"/>
  <c r="M34" i="8"/>
  <c r="K34" i="8"/>
  <c r="M33" i="8"/>
  <c r="K33" i="8"/>
  <c r="N33" i="8" s="1"/>
  <c r="N21" i="8"/>
  <c r="N30" i="8"/>
  <c r="M32" i="8"/>
  <c r="K32" i="8"/>
  <c r="N32" i="8" s="1"/>
  <c r="M31" i="8"/>
  <c r="K31" i="8"/>
  <c r="N31" i="8" s="1"/>
  <c r="M30" i="8"/>
  <c r="K30" i="8"/>
  <c r="M29" i="8"/>
  <c r="K29" i="8"/>
  <c r="N29" i="8" s="1"/>
  <c r="M28" i="8"/>
  <c r="K28" i="8"/>
  <c r="N28" i="8" s="1"/>
  <c r="M27" i="8"/>
  <c r="K27" i="8"/>
  <c r="M26" i="8"/>
  <c r="K26" i="8"/>
  <c r="M25" i="8"/>
  <c r="K25" i="8"/>
  <c r="N25" i="8" s="1"/>
  <c r="M24" i="8"/>
  <c r="K24" i="8"/>
  <c r="M23" i="8"/>
  <c r="K23" i="8"/>
  <c r="N23" i="8" s="1"/>
  <c r="M22" i="8"/>
  <c r="K22" i="8"/>
  <c r="N22" i="8" s="1"/>
  <c r="M21" i="8"/>
  <c r="K21" i="8"/>
  <c r="M20" i="8"/>
  <c r="K20" i="8"/>
  <c r="M19" i="8"/>
  <c r="K19" i="8"/>
  <c r="N19" i="8" s="1"/>
  <c r="M18" i="8"/>
  <c r="N18" i="8" s="1"/>
  <c r="K18" i="8"/>
  <c r="M17" i="8"/>
  <c r="K17" i="8"/>
  <c r="N17" i="8" s="1"/>
  <c r="M16" i="8"/>
  <c r="K16" i="8"/>
  <c r="N16" i="8" s="1"/>
  <c r="M128" i="8"/>
  <c r="K128" i="8"/>
  <c r="M127" i="8"/>
  <c r="K127" i="8"/>
  <c r="M126" i="8"/>
  <c r="K126" i="8"/>
  <c r="M125" i="8"/>
  <c r="K125" i="8"/>
  <c r="M124" i="8"/>
  <c r="K124" i="8"/>
  <c r="M123" i="8"/>
  <c r="K123" i="8"/>
  <c r="M122" i="8"/>
  <c r="K122" i="8"/>
  <c r="M121" i="8"/>
  <c r="K121" i="8"/>
  <c r="M120" i="8"/>
  <c r="K120" i="8"/>
  <c r="M119" i="8"/>
  <c r="K119" i="8"/>
  <c r="M118" i="8"/>
  <c r="K118" i="8"/>
  <c r="M117" i="8"/>
  <c r="K117" i="8"/>
  <c r="M116" i="8"/>
  <c r="K116" i="8"/>
  <c r="M115" i="8"/>
  <c r="K115" i="8"/>
  <c r="M114" i="8"/>
  <c r="K114" i="8"/>
  <c r="M113" i="8"/>
  <c r="K113" i="8"/>
  <c r="M112" i="8"/>
  <c r="K112" i="8"/>
  <c r="M111" i="8"/>
  <c r="K111" i="8"/>
  <c r="M110" i="8"/>
  <c r="K110" i="8"/>
  <c r="M109" i="8"/>
  <c r="K109" i="8"/>
  <c r="M108" i="8"/>
  <c r="K108" i="8"/>
  <c r="M107" i="8"/>
  <c r="K107" i="8"/>
  <c r="M106" i="8"/>
  <c r="K106" i="8"/>
  <c r="M105" i="8"/>
  <c r="K105" i="8"/>
  <c r="M104" i="8"/>
  <c r="K104" i="8"/>
  <c r="M103" i="8"/>
  <c r="K103" i="8"/>
  <c r="M102" i="8"/>
  <c r="K102" i="8"/>
  <c r="M101" i="8"/>
  <c r="K101" i="8"/>
  <c r="M100" i="8"/>
  <c r="K100" i="8"/>
  <c r="M99" i="8"/>
  <c r="K99" i="8"/>
  <c r="M98" i="8"/>
  <c r="K98" i="8"/>
  <c r="M97" i="8"/>
  <c r="K97" i="8"/>
  <c r="M96" i="8"/>
  <c r="K96" i="8"/>
  <c r="M95" i="8"/>
  <c r="K95" i="8"/>
  <c r="M94" i="8"/>
  <c r="K94" i="8"/>
  <c r="M93" i="8"/>
  <c r="K93" i="8"/>
  <c r="M92" i="8"/>
  <c r="K92" i="8"/>
  <c r="M91" i="8"/>
  <c r="K91" i="8"/>
  <c r="M90" i="8"/>
  <c r="K90" i="8"/>
  <c r="M89" i="8"/>
  <c r="K89" i="8"/>
  <c r="M88" i="8"/>
  <c r="K88" i="8"/>
  <c r="M87" i="8"/>
  <c r="K87" i="8"/>
  <c r="M86" i="8"/>
  <c r="K86" i="8"/>
  <c r="M85" i="8"/>
  <c r="K85" i="8"/>
  <c r="M84" i="8"/>
  <c r="K84" i="8"/>
  <c r="M83" i="8"/>
  <c r="K83" i="8"/>
  <c r="M82" i="8"/>
  <c r="K82" i="8"/>
  <c r="M81" i="8"/>
  <c r="K81" i="8"/>
  <c r="M80" i="8"/>
  <c r="K80" i="8"/>
  <c r="M79" i="8"/>
  <c r="K79" i="8"/>
  <c r="M78" i="8"/>
  <c r="K78" i="8"/>
  <c r="M77" i="8"/>
  <c r="K77" i="8"/>
  <c r="M76" i="8"/>
  <c r="K76" i="8"/>
  <c r="M75" i="8"/>
  <c r="K75" i="8"/>
  <c r="M74" i="8"/>
  <c r="K74" i="8"/>
  <c r="M73" i="8"/>
  <c r="K73" i="8"/>
  <c r="M72" i="8"/>
  <c r="K72" i="8"/>
  <c r="M71" i="8"/>
  <c r="K71" i="8"/>
  <c r="M70" i="8"/>
  <c r="K70" i="8"/>
  <c r="M69" i="8"/>
  <c r="K69" i="8"/>
  <c r="M68" i="8"/>
  <c r="K68" i="8"/>
  <c r="M67" i="8"/>
  <c r="K67" i="8"/>
  <c r="M66" i="8"/>
  <c r="K66" i="8"/>
  <c r="M65" i="8"/>
  <c r="K65" i="8"/>
  <c r="M64" i="8"/>
  <c r="K64" i="8"/>
  <c r="A3" i="8"/>
  <c r="A2" i="8"/>
  <c r="A1" i="8"/>
  <c r="R40" i="1"/>
  <c r="S21" i="2"/>
  <c r="S35" i="2"/>
  <c r="U40" i="2"/>
  <c r="K21" i="2"/>
  <c r="N42" i="8" l="1"/>
  <c r="N48" i="8"/>
  <c r="N60" i="8"/>
  <c r="N24" i="8"/>
  <c r="N34" i="8"/>
  <c r="N51" i="8"/>
  <c r="N56" i="8"/>
  <c r="N46" i="8"/>
  <c r="N63" i="8"/>
  <c r="N67" i="8"/>
  <c r="N73" i="8"/>
  <c r="N79" i="8"/>
  <c r="N85" i="8"/>
  <c r="N91" i="8"/>
  <c r="N97" i="8"/>
  <c r="N115" i="8"/>
  <c r="N121" i="8"/>
  <c r="N20" i="8"/>
  <c r="N47" i="8"/>
  <c r="N53" i="8"/>
  <c r="N58" i="8"/>
  <c r="N36" i="8"/>
  <c r="N40" i="8"/>
  <c r="N45" i="8"/>
  <c r="N41" i="8"/>
  <c r="N26" i="8"/>
  <c r="N35" i="8"/>
  <c r="N44" i="8"/>
  <c r="N49" i="8"/>
  <c r="N27" i="8"/>
  <c r="N54" i="8"/>
  <c r="N59" i="8"/>
  <c r="N68" i="8"/>
  <c r="N74" i="8"/>
  <c r="N80" i="8"/>
  <c r="N86" i="8"/>
  <c r="N92" i="8"/>
  <c r="N98" i="8"/>
  <c r="N104" i="8"/>
  <c r="N116" i="8"/>
  <c r="N122" i="8"/>
  <c r="N69" i="8"/>
  <c r="N75" i="8"/>
  <c r="N81" i="8"/>
  <c r="N87" i="8"/>
  <c r="N93" i="8"/>
  <c r="N70" i="8"/>
  <c r="N76" i="8"/>
  <c r="N82" i="8"/>
  <c r="N88" i="8"/>
  <c r="N94" i="8"/>
  <c r="N100" i="8"/>
  <c r="N106" i="8"/>
  <c r="N112" i="8"/>
  <c r="N118" i="8"/>
  <c r="N124" i="8"/>
  <c r="N71" i="8"/>
  <c r="N77" i="8"/>
  <c r="N83" i="8"/>
  <c r="N89" i="8"/>
  <c r="N95" i="8"/>
  <c r="N101" i="8"/>
  <c r="N107" i="8"/>
  <c r="N113" i="8"/>
  <c r="N119" i="8"/>
  <c r="N125" i="8"/>
  <c r="N66" i="8"/>
  <c r="N72" i="8"/>
  <c r="N78" i="8"/>
  <c r="N84" i="8"/>
  <c r="N90" i="8"/>
  <c r="N96" i="8"/>
  <c r="N102" i="8"/>
  <c r="N108" i="8"/>
  <c r="N114" i="8"/>
  <c r="N120" i="8"/>
  <c r="N126" i="8"/>
  <c r="N103" i="8"/>
  <c r="N109" i="8"/>
  <c r="N127" i="8"/>
  <c r="N110" i="8"/>
  <c r="N128" i="8"/>
  <c r="N99" i="8"/>
  <c r="N105" i="8"/>
  <c r="N111" i="8"/>
  <c r="N117" i="8"/>
  <c r="N123" i="8"/>
  <c r="N65" i="8"/>
  <c r="K129" i="8"/>
  <c r="M129" i="8"/>
  <c r="N64" i="8"/>
  <c r="T81" i="3"/>
  <c r="L80" i="3"/>
  <c r="N80" i="3"/>
  <c r="N129" i="8" l="1"/>
  <c r="O80" i="3"/>
  <c r="L78" i="3"/>
  <c r="N78" i="3"/>
  <c r="K46" i="2"/>
  <c r="M46" i="2"/>
  <c r="K45" i="2"/>
  <c r="M45" i="2"/>
  <c r="K44" i="2"/>
  <c r="M44" i="2"/>
  <c r="K43" i="2"/>
  <c r="M43" i="2"/>
  <c r="K42" i="2"/>
  <c r="M42" i="2"/>
  <c r="K41" i="2"/>
  <c r="M41" i="2"/>
  <c r="N79" i="3"/>
  <c r="L79" i="3"/>
  <c r="M40" i="2"/>
  <c r="K40" i="2"/>
  <c r="O78" i="3" l="1"/>
  <c r="O79" i="3"/>
  <c r="N44" i="2"/>
  <c r="N46" i="2"/>
  <c r="N41" i="2"/>
  <c r="N45" i="2"/>
  <c r="N42" i="2"/>
  <c r="N40" i="2"/>
  <c r="N43" i="2"/>
  <c r="M39" i="2"/>
  <c r="K39" i="2"/>
  <c r="L66" i="3"/>
  <c r="N66" i="3"/>
  <c r="L67" i="3"/>
  <c r="N67" i="3"/>
  <c r="L68" i="3"/>
  <c r="N68" i="3"/>
  <c r="L69" i="3"/>
  <c r="N69" i="3"/>
  <c r="L70" i="3"/>
  <c r="N70" i="3"/>
  <c r="L71" i="3"/>
  <c r="N71" i="3"/>
  <c r="L72" i="3"/>
  <c r="N72" i="3"/>
  <c r="L73" i="3"/>
  <c r="N73" i="3"/>
  <c r="L74" i="3"/>
  <c r="N74" i="3"/>
  <c r="L75" i="3"/>
  <c r="N75" i="3"/>
  <c r="L76" i="3"/>
  <c r="N76" i="3"/>
  <c r="L77" i="3"/>
  <c r="N77" i="3"/>
  <c r="S47" i="2"/>
  <c r="M27" i="1"/>
  <c r="K27" i="1"/>
  <c r="D46" i="7"/>
  <c r="L46" i="7" s="1"/>
  <c r="D45" i="7"/>
  <c r="L45" i="7" s="1"/>
  <c r="R43" i="7"/>
  <c r="Q43" i="7"/>
  <c r="L42" i="7"/>
  <c r="J42" i="7"/>
  <c r="M42" i="7" s="1"/>
  <c r="L41" i="7"/>
  <c r="J41" i="7"/>
  <c r="M41" i="7" s="1"/>
  <c r="L40" i="7"/>
  <c r="M40" i="7" s="1"/>
  <c r="J40" i="7"/>
  <c r="L39" i="7"/>
  <c r="J39" i="7"/>
  <c r="M39" i="7" s="1"/>
  <c r="L38" i="7"/>
  <c r="J38" i="7"/>
  <c r="M38" i="7" s="1"/>
  <c r="L37" i="7"/>
  <c r="J37" i="7"/>
  <c r="L36" i="7"/>
  <c r="J36" i="7"/>
  <c r="L35" i="7"/>
  <c r="J35" i="7"/>
  <c r="M35" i="7" s="1"/>
  <c r="L34" i="7"/>
  <c r="J34" i="7"/>
  <c r="L33" i="7"/>
  <c r="J33" i="7"/>
  <c r="L32" i="7"/>
  <c r="J32" i="7"/>
  <c r="L31" i="7"/>
  <c r="J31" i="7"/>
  <c r="M31" i="7" s="1"/>
  <c r="L30" i="7"/>
  <c r="J30" i="7"/>
  <c r="L29" i="7"/>
  <c r="J29" i="7"/>
  <c r="M29" i="7" s="1"/>
  <c r="L28" i="7"/>
  <c r="J28" i="7"/>
  <c r="L27" i="7"/>
  <c r="J27" i="7"/>
  <c r="M27" i="7" s="1"/>
  <c r="L26" i="7"/>
  <c r="J26" i="7"/>
  <c r="M26" i="7" s="1"/>
  <c r="L25" i="7"/>
  <c r="J25" i="7"/>
  <c r="L24" i="7"/>
  <c r="M24" i="7" s="1"/>
  <c r="J24" i="7"/>
  <c r="L23" i="7"/>
  <c r="J23" i="7"/>
  <c r="M23" i="7" s="1"/>
  <c r="L22" i="7"/>
  <c r="J22" i="7"/>
  <c r="M22" i="7" s="1"/>
  <c r="L21" i="7"/>
  <c r="J21" i="7"/>
  <c r="M21" i="7" s="1"/>
  <c r="L20" i="7"/>
  <c r="J20" i="7"/>
  <c r="L19" i="7"/>
  <c r="J19" i="7"/>
  <c r="M19" i="7" s="1"/>
  <c r="L18" i="7"/>
  <c r="J18" i="7"/>
  <c r="L17" i="7"/>
  <c r="J17" i="7"/>
  <c r="L16" i="7"/>
  <c r="J16" i="7"/>
  <c r="L15" i="7"/>
  <c r="J15" i="7"/>
  <c r="M15" i="7" s="1"/>
  <c r="L14" i="7"/>
  <c r="J14" i="7"/>
  <c r="A3" i="7"/>
  <c r="A2" i="7"/>
  <c r="N27" i="1" l="1"/>
  <c r="O75" i="3"/>
  <c r="O72" i="3"/>
  <c r="O68" i="3"/>
  <c r="N39" i="2"/>
  <c r="O76" i="3"/>
  <c r="O73" i="3"/>
  <c r="O70" i="3"/>
  <c r="O66" i="3"/>
  <c r="O69" i="3"/>
  <c r="O71" i="3"/>
  <c r="O67" i="3"/>
  <c r="O77" i="3"/>
  <c r="O74" i="3"/>
  <c r="M37" i="7"/>
  <c r="L43" i="7"/>
  <c r="L44" i="7" s="1"/>
  <c r="J43" i="7"/>
  <c r="J44" i="7" s="1"/>
  <c r="M28" i="7"/>
  <c r="M36" i="7"/>
  <c r="M32" i="7"/>
  <c r="M30" i="7"/>
  <c r="M34" i="7"/>
  <c r="M20" i="7"/>
  <c r="M16" i="7"/>
  <c r="M17" i="7"/>
  <c r="M25" i="7"/>
  <c r="M18" i="7"/>
  <c r="M33" i="7"/>
  <c r="J45" i="7"/>
  <c r="M45" i="7" s="1"/>
  <c r="J46" i="7"/>
  <c r="M46" i="7" s="1"/>
  <c r="M14" i="7"/>
  <c r="M43" i="7" l="1"/>
  <c r="M44" i="7" s="1"/>
  <c r="D47" i="7" l="1"/>
  <c r="S81" i="3"/>
  <c r="N20" i="3"/>
  <c r="L20" i="3"/>
  <c r="O20" i="3" l="1"/>
  <c r="M29" i="2" l="1"/>
  <c r="K29" i="2"/>
  <c r="N29" i="2" l="1"/>
  <c r="N52" i="3" l="1"/>
  <c r="L52" i="3"/>
  <c r="N65" i="3"/>
  <c r="L65" i="3"/>
  <c r="O65" i="3" l="1"/>
  <c r="O52" i="3"/>
  <c r="N39" i="3"/>
  <c r="L39" i="3"/>
  <c r="N37" i="3"/>
  <c r="L37" i="3"/>
  <c r="R47" i="2"/>
  <c r="L16" i="3"/>
  <c r="N21" i="3"/>
  <c r="N18" i="3"/>
  <c r="N19" i="3"/>
  <c r="L21" i="3"/>
  <c r="L18" i="3"/>
  <c r="L19" i="3"/>
  <c r="O37" i="3" l="1"/>
  <c r="O39" i="3"/>
  <c r="O19" i="3"/>
  <c r="O21" i="3"/>
  <c r="O18" i="3"/>
  <c r="N51" i="3"/>
  <c r="L51" i="3"/>
  <c r="N48" i="3"/>
  <c r="L48" i="3"/>
  <c r="N43" i="3"/>
  <c r="L43" i="3"/>
  <c r="N41" i="3"/>
  <c r="L41" i="3"/>
  <c r="N22" i="3"/>
  <c r="L22" i="3"/>
  <c r="N35" i="3"/>
  <c r="L35" i="3"/>
  <c r="N34" i="3"/>
  <c r="L34" i="3"/>
  <c r="K29" i="1"/>
  <c r="M36" i="2"/>
  <c r="K36" i="2"/>
  <c r="M34" i="2"/>
  <c r="K34" i="2"/>
  <c r="M35" i="2"/>
  <c r="K35" i="2"/>
  <c r="D84" i="3"/>
  <c r="L84" i="3" s="1"/>
  <c r="D83" i="3"/>
  <c r="N83" i="3" s="1"/>
  <c r="N64" i="3"/>
  <c r="L64" i="3"/>
  <c r="N63" i="3"/>
  <c r="L63" i="3"/>
  <c r="N62" i="3"/>
  <c r="L62" i="3"/>
  <c r="N61" i="3"/>
  <c r="L61" i="3"/>
  <c r="N60" i="3"/>
  <c r="L60" i="3"/>
  <c r="N59" i="3"/>
  <c r="L59" i="3"/>
  <c r="N58" i="3"/>
  <c r="L58" i="3"/>
  <c r="N57" i="3"/>
  <c r="L57" i="3"/>
  <c r="N56" i="3"/>
  <c r="L56" i="3"/>
  <c r="N55" i="3"/>
  <c r="L55" i="3"/>
  <c r="N53" i="3"/>
  <c r="L53" i="3"/>
  <c r="N54" i="3"/>
  <c r="L54" i="3"/>
  <c r="N50" i="3"/>
  <c r="L50" i="3"/>
  <c r="N49" i="3"/>
  <c r="L49" i="3"/>
  <c r="N44" i="3"/>
  <c r="L44" i="3"/>
  <c r="N47" i="3"/>
  <c r="L47" i="3"/>
  <c r="N46" i="3"/>
  <c r="L46" i="3"/>
  <c r="N45" i="3"/>
  <c r="L45" i="3"/>
  <c r="N42" i="3"/>
  <c r="L42" i="3"/>
  <c r="N32" i="3"/>
  <c r="L32" i="3"/>
  <c r="N31" i="3"/>
  <c r="L31" i="3"/>
  <c r="N40" i="3"/>
  <c r="L40" i="3"/>
  <c r="N30" i="3"/>
  <c r="L30" i="3"/>
  <c r="N29" i="3"/>
  <c r="L29" i="3"/>
  <c r="N27" i="3"/>
  <c r="L27" i="3"/>
  <c r="N26" i="3"/>
  <c r="L26" i="3"/>
  <c r="N25" i="3"/>
  <c r="L25" i="3"/>
  <c r="N24" i="3"/>
  <c r="L24" i="3"/>
  <c r="N23" i="3"/>
  <c r="L23" i="3"/>
  <c r="N28" i="3"/>
  <c r="L28" i="3"/>
  <c r="N38" i="3"/>
  <c r="L38" i="3"/>
  <c r="N36" i="3"/>
  <c r="L36" i="3"/>
  <c r="N33" i="3"/>
  <c r="L33" i="3"/>
  <c r="N17" i="3"/>
  <c r="L17" i="3"/>
  <c r="N16" i="3"/>
  <c r="O16" i="3" s="1"/>
  <c r="A3" i="3"/>
  <c r="A2" i="3"/>
  <c r="A1" i="3"/>
  <c r="D50" i="2"/>
  <c r="M50" i="2" s="1"/>
  <c r="D49" i="2"/>
  <c r="M49" i="2" s="1"/>
  <c r="M30" i="2"/>
  <c r="K30" i="2"/>
  <c r="M38" i="2"/>
  <c r="K38" i="2"/>
  <c r="M37" i="2"/>
  <c r="K37" i="2"/>
  <c r="M33" i="2"/>
  <c r="K33" i="2"/>
  <c r="M32" i="2"/>
  <c r="K32" i="2"/>
  <c r="M26" i="2"/>
  <c r="K26" i="2"/>
  <c r="M31" i="2"/>
  <c r="K31" i="2"/>
  <c r="M20" i="2"/>
  <c r="K20" i="2"/>
  <c r="M28" i="2"/>
  <c r="K28" i="2"/>
  <c r="M23" i="2"/>
  <c r="K23" i="2"/>
  <c r="M27" i="2"/>
  <c r="K27" i="2"/>
  <c r="M25" i="2"/>
  <c r="K25" i="2"/>
  <c r="M24" i="2"/>
  <c r="K24" i="2"/>
  <c r="M22" i="2"/>
  <c r="K22" i="2"/>
  <c r="M21" i="2"/>
  <c r="M19" i="2"/>
  <c r="K19" i="2"/>
  <c r="M18" i="2"/>
  <c r="K18" i="2"/>
  <c r="M17" i="2"/>
  <c r="K17" i="2"/>
  <c r="M16" i="2"/>
  <c r="K16" i="2"/>
  <c r="A3" i="2"/>
  <c r="A2" i="2"/>
  <c r="A1" i="2"/>
  <c r="D34" i="1"/>
  <c r="M34" i="1" s="1"/>
  <c r="D33" i="1"/>
  <c r="M33" i="1" s="1"/>
  <c r="M25" i="1"/>
  <c r="K25" i="1"/>
  <c r="M30" i="1"/>
  <c r="K30" i="1"/>
  <c r="M29" i="1"/>
  <c r="M28" i="1"/>
  <c r="K28" i="1"/>
  <c r="M26" i="1"/>
  <c r="K26" i="1"/>
  <c r="M24" i="1"/>
  <c r="K24" i="1"/>
  <c r="M23" i="1"/>
  <c r="K23" i="1"/>
  <c r="M22" i="1"/>
  <c r="K22" i="1"/>
  <c r="M21" i="1"/>
  <c r="K21" i="1"/>
  <c r="M20" i="1"/>
  <c r="K20" i="1"/>
  <c r="M19" i="1"/>
  <c r="K19" i="1"/>
  <c r="M18" i="1"/>
  <c r="K18" i="1"/>
  <c r="M17" i="1"/>
  <c r="K17" i="1"/>
  <c r="M16" i="1"/>
  <c r="K16" i="1"/>
  <c r="R31" i="1"/>
  <c r="T91" i="3" s="1"/>
  <c r="Q31" i="1"/>
  <c r="M15" i="1"/>
  <c r="K15" i="1"/>
  <c r="M14" i="1"/>
  <c r="K14" i="1"/>
  <c r="A3" i="1"/>
  <c r="A2" i="1"/>
  <c r="K47" i="2" l="1"/>
  <c r="M47" i="2"/>
  <c r="O34" i="3"/>
  <c r="O22" i="3"/>
  <c r="L81" i="3"/>
  <c r="O31" i="3"/>
  <c r="O35" i="3"/>
  <c r="O33" i="3"/>
  <c r="N81" i="3"/>
  <c r="O48" i="3"/>
  <c r="O43" i="3"/>
  <c r="O51" i="3"/>
  <c r="O41" i="3"/>
  <c r="O32" i="3"/>
  <c r="O30" i="3"/>
  <c r="O50" i="3"/>
  <c r="O38" i="3"/>
  <c r="O42" i="3"/>
  <c r="O55" i="3"/>
  <c r="O59" i="3"/>
  <c r="O23" i="3"/>
  <c r="O27" i="3"/>
  <c r="O62" i="3"/>
  <c r="O56" i="3"/>
  <c r="O60" i="3"/>
  <c r="O28" i="3"/>
  <c r="O25" i="3"/>
  <c r="O53" i="3"/>
  <c r="O58" i="3"/>
  <c r="L83" i="3"/>
  <c r="O83" i="3" s="1"/>
  <c r="N84" i="3"/>
  <c r="O84" i="3" s="1"/>
  <c r="O36" i="3"/>
  <c r="O40" i="3"/>
  <c r="O64" i="3"/>
  <c r="O46" i="3"/>
  <c r="O54" i="3"/>
  <c r="O57" i="3"/>
  <c r="O29" i="3"/>
  <c r="O49" i="3"/>
  <c r="O45" i="3"/>
  <c r="O61" i="3"/>
  <c r="O26" i="3"/>
  <c r="O44" i="3"/>
  <c r="O17" i="3"/>
  <c r="O24" i="3"/>
  <c r="O47" i="3"/>
  <c r="O63" i="3"/>
  <c r="N36" i="2"/>
  <c r="N19" i="2"/>
  <c r="N35" i="2"/>
  <c r="N21" i="2"/>
  <c r="N24" i="2"/>
  <c r="N34" i="2"/>
  <c r="N25" i="2"/>
  <c r="N32" i="2"/>
  <c r="N20" i="1"/>
  <c r="N23" i="1"/>
  <c r="N25" i="1"/>
  <c r="N16" i="1"/>
  <c r="N17" i="1"/>
  <c r="N22" i="1"/>
  <c r="N19" i="1"/>
  <c r="M31" i="1"/>
  <c r="N21" i="1"/>
  <c r="N28" i="1"/>
  <c r="N26" i="1"/>
  <c r="N18" i="1"/>
  <c r="N24" i="1"/>
  <c r="K31" i="1"/>
  <c r="N14" i="1"/>
  <c r="N29" i="1"/>
  <c r="N30" i="1"/>
  <c r="N15" i="1"/>
  <c r="N28" i="2"/>
  <c r="N27" i="2"/>
  <c r="N20" i="2"/>
  <c r="N33" i="2"/>
  <c r="N23" i="2"/>
  <c r="N18" i="2"/>
  <c r="N26" i="2"/>
  <c r="N38" i="2"/>
  <c r="N31" i="2"/>
  <c r="N37" i="2"/>
  <c r="N30" i="2"/>
  <c r="K49" i="2"/>
  <c r="N49" i="2" s="1"/>
  <c r="N17" i="2"/>
  <c r="N22" i="2"/>
  <c r="N16" i="2"/>
  <c r="K50" i="2"/>
  <c r="N50" i="2" s="1"/>
  <c r="K33" i="1"/>
  <c r="N33" i="1" s="1"/>
  <c r="K34" i="1"/>
  <c r="N34" i="1" s="1"/>
  <c r="O81" i="3" l="1"/>
  <c r="O82" i="3" s="1"/>
  <c r="N47" i="2"/>
  <c r="N48" i="2" s="1"/>
  <c r="N31" i="1"/>
  <c r="D35" i="1" s="1"/>
  <c r="D85" i="3" l="1"/>
  <c r="D51" i="2"/>
  <c r="L82" i="3"/>
  <c r="N82" i="3"/>
  <c r="M32" i="1"/>
  <c r="K32" i="1"/>
  <c r="N32" i="1"/>
  <c r="M48" i="2"/>
  <c r="K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6BAE2A6F-114C-42B9-A428-97847F5D67DD}">
      <text>
        <r>
          <rPr>
            <sz val="10"/>
            <color rgb="FF000000"/>
            <rFont val="Arial"/>
            <family val="2"/>
          </rPr>
          <t xml:space="preserve">OBJETIVO: Obtener información general que permita conocer el panorama, diagnóstico y marco filosófico de la municipalidad u otra entidad de carácter municipal.
</t>
        </r>
      </text>
    </comment>
    <comment ref="A9" authorId="0" shapeId="0" xr:uid="{F7AAADDA-434A-4AFE-9CBD-F159C0CE06AD}">
      <text>
        <r>
          <rPr>
            <sz val="10"/>
            <color rgb="FF000000"/>
            <rFont val="Arial"/>
            <family val="2"/>
          </rPr>
          <t xml:space="preserve">Indique la visión, misión y políticas que orientan la acción institucional. Debe ser el marco de referencia para los planes de corto y mediano plazo y obedecer a procesos participativos y consolidados de planificación.
</t>
        </r>
      </text>
    </comment>
    <comment ref="A11" authorId="0" shapeId="0" xr:uid="{580BB865-84D8-4A32-B6B2-D7F112B6FB66}">
      <text>
        <r>
          <rPr>
            <sz val="10"/>
            <color rgb="FF000000"/>
            <rFont val="Arial"/>
            <family val="2"/>
          </rPr>
          <t xml:space="preserve">Misión institucional: Declaración concisa sobre la razón de ser o el propósito último de la organización (qué somos, qué hacemos y para quién).
</t>
        </r>
      </text>
    </comment>
    <comment ref="A13" authorId="0" shapeId="0" xr:uid="{9DDC5E28-9814-4671-9317-4198F855FF6B}">
      <text>
        <r>
          <rPr>
            <sz val="10"/>
            <color rgb="FF000000"/>
            <rFont val="Arial"/>
            <family val="2"/>
          </rPr>
          <t xml:space="preserve">Visión: Declaración que enuncia lo que la organización desea ser en el futuro.  
</t>
        </r>
      </text>
    </comment>
    <comment ref="A15" authorId="0" shapeId="0" xr:uid="{9010A357-379D-4B74-8707-6940C8DFDE72}">
      <text>
        <r>
          <rPr>
            <sz val="10"/>
            <color rgb="FF000000"/>
            <rFont val="Arial"/>
            <family val="2"/>
          </rPr>
          <t xml:space="preserve">Políticas institucionales: Lineamientos dictados por el jerarca superior, que orientan la acción institucional, acorde con el marco jurídico aplicable.
</t>
        </r>
      </text>
    </comment>
    <comment ref="A24" authorId="0" shapeId="0" xr:uid="{5B186701-711E-4A74-A7A7-14310CB8AAC2}">
      <text>
        <r>
          <rPr>
            <sz val="10"/>
            <color rgb="FF000000"/>
            <rFont val="Arial"/>
            <family val="2"/>
          </rPr>
          <t xml:space="preserve">describa las funciones generales institucionales más importantes o sustantivas. 
</t>
        </r>
      </text>
    </comment>
    <comment ref="A26" authorId="0" shapeId="0" xr:uid="{F27FBB26-DE00-4D07-8FEC-B35EEB5C8EFA}">
      <text>
        <r>
          <rPr>
            <sz val="10"/>
            <color rgb="FF000000"/>
            <rFont val="Arial"/>
            <family val="2"/>
          </rPr>
          <t>Nombre utilizado para agrupar los proyectos, programas o acciones del Plan de Desarrollo Municipal.
Algunos municipalidades las denominan Ejes, grupos, Dimensiones, entre otros nombres.  Favor incluir la agrupación mayor utilizada.
Estas áreas son las que se utilizarán en las matrices por programa.
Ejemplo: Política social local, Infraestructura, Equipamiento, Servicios, Ordenamiento territorial, Desarrollo Institucional, Medio Ambiente, Calidad de Vida, Ciudad Funcional, etc.</t>
        </r>
      </text>
    </comment>
    <comment ref="C26" authorId="0" shapeId="0" xr:uid="{21812139-B46E-4A59-B40E-C14987064A90}">
      <text>
        <r>
          <rPr>
            <sz val="10"/>
            <color rgb="FF000000"/>
            <rFont val="Arial"/>
            <family val="2"/>
          </rPr>
          <t>PODRÍAN EXISTIR UNO O VARIOS OBJETIVOS ESTRATÉGICOS POR ÁEA.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J3" authorId="0" shapeId="0" xr:uid="{280AD434-E118-4AED-B004-4B942B3E6ABB}">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1" authorId="0" shapeId="0" xr:uid="{49DAAA94-AA6D-46A8-8A80-62F895E10807}">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1" authorId="0" shapeId="0" xr:uid="{BCB7F2C7-3D14-4165-8156-4B14D3A4E602}">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1" authorId="0" shapeId="0" xr:uid="{6F5D3786-EEF3-4602-8814-3134B29054E1}">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1" authorId="0" shapeId="0" xr:uid="{54EE8AA3-56CB-4BF7-904B-5D0D061FA4AE}">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1" authorId="0" shapeId="0" xr:uid="{DB5971E4-4332-49F9-801E-C3EE59A8EEF9}">
      <text>
        <r>
          <rPr>
            <sz val="10"/>
            <color rgb="FF000000"/>
            <rFont val="Arial"/>
            <family val="2"/>
          </rPr>
          <t>Contraloría:
Funcionario responsable del cumplimiento de la meta formulada.</t>
        </r>
      </text>
    </comment>
    <comment ref="P11" authorId="0" shapeId="0" xr:uid="{560ACB12-4A05-47B0-9CF0-78FD58CCD210}">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Q11" authorId="0" shapeId="0" xr:uid="{4FB3B181-BF71-4C2A-8DF4-2C5DCDD112B2}">
      <text>
        <r>
          <rPr>
            <sz val="10"/>
            <color rgb="FF000000"/>
            <rFont val="Arial"/>
            <family val="2"/>
          </rPr>
          <t>MONTO DEL PRESUPUESTO ASIGNADO A CADA META.</t>
        </r>
      </text>
    </comment>
    <comment ref="J12" authorId="0" shapeId="0" xr:uid="{C2361301-115E-4904-9F67-A2B88BB6D3C3}">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2" authorId="0" shapeId="0" xr:uid="{1B3CD692-5E5B-47A8-8D7D-C577F4A03FC3}">
      <text>
        <r>
          <rPr>
            <sz val="10"/>
            <color rgb="FF000000"/>
            <rFont val="Arial"/>
            <family val="2"/>
          </rPr>
          <t>Columna con fórmula que muestra el porcentaje de la unidad de medida que se programa atender en el I semestre. NO SE DEBE ALTERAR.</t>
        </r>
      </text>
    </comment>
    <comment ref="L12" authorId="0" shapeId="0" xr:uid="{C5771556-6D37-4360-8C92-62B1E53C57F1}">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2" authorId="0" shapeId="0" xr:uid="{54C1B72B-2D05-438B-9F3A-98A390756130}">
      <text>
        <r>
          <rPr>
            <sz val="10"/>
            <color rgb="FF000000"/>
            <rFont val="Arial"/>
            <family val="2"/>
          </rPr>
          <t>Columna con fórmula que muestra el porcentaje de la unidad de medida que se programa atender en el II semestre. NO SE DEBE ALTERAR.</t>
        </r>
      </text>
    </comment>
    <comment ref="N12" authorId="0" shapeId="0" xr:uid="{3F3777B7-D902-4801-B9CC-85D1A6AB357D}">
      <text>
        <r>
          <rPr>
            <sz val="10"/>
            <color rgb="FF000000"/>
            <rFont val="Arial"/>
            <family val="2"/>
          </rPr>
          <t>CORRESPONDE AL NÚMERO DE METAS FORMULADAS. ESTA COLUMNA REFLEJA SIEMPRE EL 100% DE LO PROGRAMADO.  NO SE DEBE ALTERAR PUES CONTIENE FÓRMULAS.</t>
        </r>
      </text>
    </comment>
    <comment ref="A13" authorId="0" shapeId="0" xr:uid="{8C2964E1-AB78-4AAD-B50F-972138596463}">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3" authorId="0" shapeId="0" xr:uid="{E9947D6C-0665-488E-8630-5C3EC565498D}">
      <text>
        <r>
          <rPr>
            <sz val="10"/>
            <color rgb="FF000000"/>
            <rFont val="Arial"/>
            <family val="2"/>
          </rPr>
          <t>Escoga 1 Mejora (si la meta responde a un objetivo de mejora) o 2 Operativo (si la meta responde a un objetivo operativo)</t>
        </r>
      </text>
    </comment>
    <comment ref="H13" authorId="0" shapeId="0" xr:uid="{A8179590-D351-4105-8CDB-9839D03A5242}">
      <text>
        <r>
          <rPr>
            <sz val="10"/>
            <color rgb="FF000000"/>
            <rFont val="Arial"/>
            <family val="2"/>
          </rPr>
          <t xml:space="preserve">Descripción de la meta
</t>
        </r>
      </text>
    </comment>
    <comment ref="K13" authorId="0" shapeId="0" xr:uid="{765ED961-DD97-4147-A90F-780A3C59105B}">
      <text>
        <r>
          <rPr>
            <sz val="10"/>
            <color rgb="FF000000"/>
            <rFont val="Arial"/>
            <family val="2"/>
          </rPr>
          <t xml:space="preserve">Luís Roberto Sánchez Salazar:
</t>
        </r>
      </text>
    </comment>
    <comment ref="K32" authorId="0" shapeId="0" xr:uid="{66FF85EE-DC0C-4CD3-B0C9-50F04F987C09}">
      <text>
        <r>
          <rPr>
            <sz val="10"/>
            <color rgb="FF000000"/>
            <rFont val="Arial"/>
            <family val="2"/>
          </rPr>
          <t>PORCENTAJES DE LAS METAS DEL PROGRAMA QUE SE PROGRAMAN ALCANZAR EN EL I SEMESTRE.</t>
        </r>
      </text>
    </comment>
    <comment ref="M32" authorId="0" shapeId="0" xr:uid="{770FAF70-718F-4260-BF79-8E80424C03DC}">
      <text>
        <r>
          <rPr>
            <sz val="10"/>
            <color rgb="FF000000"/>
            <rFont val="Arial"/>
            <family val="2"/>
          </rPr>
          <t>PORCENTAJES DE LAS METAS DEL PROGRAMA QUE SE PROGRAMAN ALCANZAR EN EL II SEMESTRE.</t>
        </r>
      </text>
    </comment>
    <comment ref="K33" authorId="0" shapeId="0" xr:uid="{FD787DF4-410C-4AB5-A541-C95613992BB0}">
      <text>
        <r>
          <rPr>
            <sz val="10"/>
            <color rgb="FF000000"/>
            <rFont val="Arial"/>
            <family val="2"/>
          </rPr>
          <t>% DE LAS METAS DE LOS OBJETIVOS DE MEJORA QUE SE PROGRAMAN REALIZAR EN EL I SEMESTRE.</t>
        </r>
      </text>
    </comment>
    <comment ref="M33" authorId="0" shapeId="0" xr:uid="{472A3031-F287-4A7C-8558-75CDFDAE5CAA}">
      <text>
        <r>
          <rPr>
            <sz val="10"/>
            <color rgb="FF000000"/>
            <rFont val="Arial"/>
            <family val="2"/>
          </rPr>
          <t>% DE LAS METAS DE LOS OBJETIVOS DE MEJORA QUE SE PROGRAMAN REALIZAR EN EL II SEMESTRE.</t>
        </r>
      </text>
    </comment>
    <comment ref="K34" authorId="0" shapeId="0" xr:uid="{48B385BF-9FFE-405F-B58E-542246510B9A}">
      <text>
        <r>
          <rPr>
            <sz val="10"/>
            <color rgb="FF000000"/>
            <rFont val="Arial"/>
            <family val="2"/>
          </rPr>
          <t>% DE LAS METAS DE LOS OBJETIVOS OPERATIVOS QUE SE PROGRAMAN REALIZAR EN EL I SEMESTRE.</t>
        </r>
      </text>
    </comment>
    <comment ref="M34" authorId="0" shapeId="0" xr:uid="{2122AE0B-0640-473E-B010-6C543EBD3260}">
      <text>
        <r>
          <rPr>
            <sz val="10"/>
            <color rgb="FF000000"/>
            <rFont val="Arial"/>
            <family val="2"/>
          </rPr>
          <t>% DE LAS METAS DE LOS OBJETIVOS OPERATIVOS QUE SE PROGRAMAN REALIZAR EN EL II SEMESTRE.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L5" authorId="0" shapeId="0" xr:uid="{1E25863B-006A-4848-A13D-2ECC48BEEC53}">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3" authorId="0" shapeId="0" xr:uid="{D7DA829F-1792-4483-949A-5CDB214758BC}">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3" authorId="0" shapeId="0" xr:uid="{26BF32C1-756F-4283-924F-81E780346EA0}">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3" authorId="0" shapeId="0" xr:uid="{DA4F0B60-EB3A-4592-9245-903027E6188B}">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3" authorId="0" shapeId="0" xr:uid="{15229DF1-690E-48D0-9D59-D1A598D4E7FD}">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3" authorId="0" shapeId="0" xr:uid="{E617F4DF-460E-4144-BAE5-9905A40C14B0}">
      <text>
        <r>
          <rPr>
            <sz val="10"/>
            <color rgb="FF000000"/>
            <rFont val="Arial"/>
            <family val="2"/>
          </rPr>
          <t>Contraloría:
Funcionario responsable del cumplimiento de la meta formulada.</t>
        </r>
      </text>
    </comment>
    <comment ref="P13" authorId="0" shapeId="0" xr:uid="{A4D1F02F-1366-40DE-8F92-2A93EB403439}">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Q13" authorId="0" shapeId="0" xr:uid="{0FB83FF8-46D6-4D90-A08A-C9AFC8B162F6}">
      <text>
        <r>
          <rPr>
            <sz val="10"/>
            <color rgb="FF000000"/>
            <rFont val="Arial"/>
            <family val="2"/>
          </rPr>
          <t>EDIFICIOS:
  Salones comunales
  Centros de enseñanza
  Centros de salud
  Otros Edificios
VÍAS DE COMUNICACIÓN:
  Unidad Técnica de Gestión Vial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Dirección Técnica y Estudios  
  Centros deportivos y recreativos
  Centros culturales
  Disposición de desechos sólidos
  Cementerios
  Parques y zonas verdes
  Tajos y canteras
  Otros proyectos
OTROS FONDOS E INVERSIONES
 Otros fondos e inversione</t>
        </r>
      </text>
    </comment>
    <comment ref="R13" authorId="0" shapeId="0" xr:uid="{00CDAAA0-DC7B-41AB-974E-FC09C47131AA}">
      <text>
        <r>
          <rPr>
            <sz val="10"/>
            <color rgb="FF000000"/>
            <rFont val="Arial"/>
            <family val="2"/>
          </rPr>
          <t>MONTO DEL PRESUPUESTO ASIGNADO A CADA META.</t>
        </r>
      </text>
    </comment>
    <comment ref="J14" authorId="0" shapeId="0" xr:uid="{5527DBA4-92C7-4E34-AFCA-02D0A288C8EC}">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4" authorId="0" shapeId="0" xr:uid="{329F1FB0-09D9-41F7-A8FF-9618E508E317}">
      <text>
        <r>
          <rPr>
            <sz val="10"/>
            <color rgb="FF000000"/>
            <rFont val="Arial"/>
            <family val="2"/>
          </rPr>
          <t>Columna con fórmula que muestra el porcentaje de la unidad de medida que se programa atender en el I semestre. NO SE DEBE ALTERAR.</t>
        </r>
      </text>
    </comment>
    <comment ref="L14" authorId="0" shapeId="0" xr:uid="{E7F12050-D749-4CC5-867D-9B80F7A20CC9}">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4" authorId="0" shapeId="0" xr:uid="{3244D497-0D55-454F-A266-406EB6A0C3A5}">
      <text>
        <r>
          <rPr>
            <sz val="10"/>
            <color rgb="FF000000"/>
            <rFont val="Arial"/>
            <family val="2"/>
          </rPr>
          <t>Columna con fórmula que muestra el porcentaje de la unidad de medida que se programa atender en el II semestre. NO SE DEBE ALTERAR.</t>
        </r>
      </text>
    </comment>
    <comment ref="N14" authorId="0" shapeId="0" xr:uid="{E39C101A-CE27-4FF3-864C-2752DF9E398D}">
      <text>
        <r>
          <rPr>
            <sz val="10"/>
            <color rgb="FF000000"/>
            <rFont val="Arial"/>
            <family val="2"/>
          </rPr>
          <t>CORRESPONDE AL NÚMERO DE METAS FORMULADAS. ESTA COLUMNA REFLEJA SIEMPRE EL 100% DE LO PROGRAMADO.  NO SE DEBE ALTERAR PUES CONTIENE FÓRMULAS.</t>
        </r>
      </text>
    </comment>
    <comment ref="A15" authorId="0" shapeId="0" xr:uid="{59D309DC-637E-45A7-B62C-CFAE060A8342}">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5" authorId="0" shapeId="0" xr:uid="{D2666954-3FA1-49A8-8725-D8BA42A5A983}">
      <text>
        <r>
          <rPr>
            <sz val="10"/>
            <color rgb="FF000000"/>
            <rFont val="Arial"/>
            <family val="2"/>
          </rPr>
          <t>Escoga 1 Mejora (si la meta responde a un objetivo de mejora) o 2 Operativo (si la meta responde a un objetivo operativo)</t>
        </r>
      </text>
    </comment>
    <comment ref="H15" authorId="0" shapeId="0" xr:uid="{8A7E59BA-FFAD-4953-88FB-8639C8FF924D}">
      <text>
        <r>
          <rPr>
            <sz val="10"/>
            <color rgb="FF000000"/>
            <rFont val="Arial"/>
            <family val="2"/>
          </rPr>
          <t xml:space="preserve">Descripción de la meta
</t>
        </r>
      </text>
    </comment>
    <comment ref="K15" authorId="0" shapeId="0" xr:uid="{F1625911-3199-40E4-B921-94245AFB35F7}">
      <text>
        <r>
          <rPr>
            <sz val="10"/>
            <color rgb="FF000000"/>
            <rFont val="Arial"/>
            <family val="2"/>
          </rPr>
          <t xml:space="preserve">Luís Roberto Sánchez Salazar:
</t>
        </r>
      </text>
    </comment>
    <comment ref="K48" authorId="0" shapeId="0" xr:uid="{C7D353B7-0F53-4E9F-A69C-C0E911908919}">
      <text>
        <r>
          <rPr>
            <sz val="10"/>
            <color rgb="FF000000"/>
            <rFont val="Arial"/>
            <family val="2"/>
          </rPr>
          <t>PORCENTAJES DE LAS METAS DEL PROGRAMA QUE SE PROGRAMAN ALCANZAR EN EL I SEMESTRE.</t>
        </r>
      </text>
    </comment>
    <comment ref="M48" authorId="0" shapeId="0" xr:uid="{D84606AE-E131-4B5A-8BB2-AA53364D12E7}">
      <text>
        <r>
          <rPr>
            <sz val="10"/>
            <color rgb="FF000000"/>
            <rFont val="Arial"/>
            <family val="2"/>
          </rPr>
          <t>PORCENTAJES DE LAS METAS DEL PROGRAMA QUE SE PROGRAMAN ALCANZAR EN EL II SEMESTRE.</t>
        </r>
      </text>
    </comment>
    <comment ref="K49" authorId="0" shapeId="0" xr:uid="{FC81A73E-59EF-401B-B644-6711BFA5F806}">
      <text>
        <r>
          <rPr>
            <sz val="10"/>
            <color rgb="FF000000"/>
            <rFont val="Arial"/>
            <family val="2"/>
          </rPr>
          <t>% DE LAS METAS DE LOS OBJETIVOS DE MEJORA QUE SE PROGRAMAN REALIZAR EN EL I SEMESTRE.</t>
        </r>
      </text>
    </comment>
    <comment ref="M49" authorId="0" shapeId="0" xr:uid="{F6A16831-0528-4FA4-AB14-63370D563E80}">
      <text>
        <r>
          <rPr>
            <sz val="10"/>
            <color rgb="FF000000"/>
            <rFont val="Arial"/>
            <family val="2"/>
          </rPr>
          <t>% DE LAS METAS DE LOS OBJETIVOS DE MEJORA QUE SE PROGRAMAN REALIZAR EN EL II SEMESTRE.</t>
        </r>
      </text>
    </comment>
    <comment ref="K50" authorId="0" shapeId="0" xr:uid="{B24BB3FD-2D4E-46B8-A0F8-89CAF66D6EB2}">
      <text>
        <r>
          <rPr>
            <sz val="10"/>
            <color rgb="FF000000"/>
            <rFont val="Arial"/>
            <family val="2"/>
          </rPr>
          <t>% DE LAS METAS DE LOS OBJETIVOS OPERATIVOS QUE SE PROGRAMAN REALIZAR EN EL I SEMESTRE.</t>
        </r>
      </text>
    </comment>
    <comment ref="M50" authorId="0" shapeId="0" xr:uid="{35A14B5B-8176-485C-9B36-5861EBA3E513}">
      <text>
        <r>
          <rPr>
            <sz val="10"/>
            <color rgb="FF000000"/>
            <rFont val="Arial"/>
            <family val="2"/>
          </rPr>
          <t>% DE LAS METAS DE LOS OBJETIVOS OPERATIVOS QUE SE PROGRAMAN REALIZAR EN EL II SEMESTRE.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tc={D8AF8A51-3D9B-4641-9F03-33339AC11181}</author>
    <author>tc={83A62054-8EC3-45E6-87C0-9154D4A6F809}</author>
  </authors>
  <commentList>
    <comment ref="M3" authorId="0" shapeId="0" xr:uid="{7DF5A533-A8A6-4658-A056-87C569897A67}">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3" authorId="0" shapeId="0" xr:uid="{59BAD536-E70B-4B07-8BC4-27564F231661}">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3" authorId="0" shapeId="0" xr:uid="{409222AF-D282-4A34-8F6B-146E3A9AAF79}">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3" authorId="0" shapeId="0" xr:uid="{9051B3DB-88D9-478A-BAE4-7379D98FF8F6}">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J13" authorId="0" shapeId="0" xr:uid="{1D980F7D-6811-41CF-B81B-F43598BA47CE}">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P13" authorId="0" shapeId="0" xr:uid="{AAD183E5-9552-4063-AA54-E82DFF34790B}">
      <text>
        <r>
          <rPr>
            <sz val="10"/>
            <color rgb="FF000000"/>
            <rFont val="Arial"/>
            <family val="2"/>
          </rPr>
          <t>Contraloría:
Funcionario responsable del cumplimiento de la meta formulada.</t>
        </r>
      </text>
    </comment>
    <comment ref="Q13" authorId="0" shapeId="0" xr:uid="{4E3F8EB9-1120-4C0B-951D-58D30E9BD4C5}">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R13" authorId="0" shapeId="0" xr:uid="{8E1C9A70-C292-4F9F-A671-54EE38FA3704}">
      <text>
        <r>
          <rPr>
            <sz val="10"/>
            <color rgb="FF000000"/>
            <rFont val="Arial"/>
            <family val="2"/>
          </rPr>
          <t>EDIFICIOS:
  Salones comunales
  Centros de enseñanza
  Centros de salud
  Otros Edificios
VÍAS DE COMUNICACIÓN:
  Unidad Técnica de Gestión Vial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Dirección Técnica y Estudios  
  Centros deportivos y recreativos
  Centros culturales
  Disposición de desechos sólidos
  Cementerios
  Parques y zonas verdes
  Tajos y canteras
  Otros proyectos
OTROS FONDOS E INVERSIONES
 Otros fondos e inversione</t>
        </r>
      </text>
    </comment>
    <comment ref="S13" authorId="0" shapeId="0" xr:uid="{CB2548F1-EC27-444F-8547-3D95BE4973A9}">
      <text>
        <r>
          <rPr>
            <sz val="10"/>
            <color rgb="FF000000"/>
            <rFont val="Arial"/>
            <family val="2"/>
          </rPr>
          <t>MONTO DEL PRESUPUESTO ASIGNADO A CADA META.</t>
        </r>
      </text>
    </comment>
    <comment ref="K14" authorId="0" shapeId="0" xr:uid="{CAC0373F-B295-4127-BBB1-A530449368BA}">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L14" authorId="0" shapeId="0" xr:uid="{FECE97BD-2415-457E-96FB-185DA13E4F7E}">
      <text>
        <r>
          <rPr>
            <sz val="10"/>
            <color rgb="FF000000"/>
            <rFont val="Arial"/>
            <family val="2"/>
          </rPr>
          <t>Columna con fórmula que muestra el porcentaje de la unidad de medida que se programa atender en el I semestre. NO SE DEBE ALTERAR.</t>
        </r>
      </text>
    </comment>
    <comment ref="M14" authorId="0" shapeId="0" xr:uid="{71D9E315-A638-445D-882A-F320F2B4F0BD}">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N14" authorId="0" shapeId="0" xr:uid="{77F9DE8D-2DFF-4E9F-AA04-151860CEEC2C}">
      <text>
        <r>
          <rPr>
            <sz val="10"/>
            <color rgb="FF000000"/>
            <rFont val="Arial"/>
            <family val="2"/>
          </rPr>
          <t>Columna con fórmula que muestra el porcentaje de la unidad de medida que se programa atender en el II semestre. NO SE DEBE ALTERAR.</t>
        </r>
      </text>
    </comment>
    <comment ref="O14" authorId="0" shapeId="0" xr:uid="{8366E7F0-E7A9-4E88-8A0D-2620BE784B34}">
      <text>
        <r>
          <rPr>
            <sz val="10"/>
            <color rgb="FF000000"/>
            <rFont val="Arial"/>
            <family val="2"/>
          </rPr>
          <t>CORRESPONDE AL NÚMERO DE METAS FORMULADAS. ESTA COLUMNA REFLEJA SIEMPRE EL 100% DE LO PROGRAMADO.  NO SE DEBE ALTERAR PUES CONTIENE FÓRMULAS.</t>
        </r>
      </text>
    </comment>
    <comment ref="A15" authorId="0" shapeId="0" xr:uid="{A0A07F50-6324-433E-8540-7B151A129997}">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5" authorId="0" shapeId="0" xr:uid="{98F4DC91-0971-4429-8D0E-F4A44D079F43}">
      <text>
        <r>
          <rPr>
            <sz val="10"/>
            <color rgb="FF000000"/>
            <rFont val="Arial"/>
            <family val="2"/>
          </rPr>
          <t>Escoga 1 Mejora (si la meta responde a un objetivo de mejora) o 2 Operativo (si la meta responde a un objetivo operativo)</t>
        </r>
      </text>
    </comment>
    <comment ref="I15" authorId="0" shapeId="0" xr:uid="{69F77E51-27FF-47C6-8DEE-5FA44EFAE937}">
      <text>
        <r>
          <rPr>
            <sz val="10"/>
            <color rgb="FF000000"/>
            <rFont val="Arial"/>
            <family val="2"/>
          </rPr>
          <t xml:space="preserve">Descripción de la meta
</t>
        </r>
      </text>
    </comment>
    <comment ref="L15" authorId="0" shapeId="0" xr:uid="{F5E16CD5-0C0E-4AA4-B031-852D2135E262}">
      <text>
        <r>
          <rPr>
            <sz val="10"/>
            <color rgb="FF000000"/>
            <rFont val="Arial"/>
            <family val="2"/>
          </rPr>
          <t xml:space="preserve">Luís Roberto Sánchez Salazar:
</t>
        </r>
      </text>
    </comment>
    <comment ref="T40" authorId="1" shapeId="0" xr:uid="{D8AF8A51-3D9B-4641-9F03-33339AC11181}">
      <text>
        <t>[Comentario encadenado]
Su versión de Excel le permite leer este comentario encadenado; sin embargo, las ediciones que se apliquen se quitarán si el archivo se abre en una versión más reciente de Excel. Más información: https://go.microsoft.com/fwlink/?linkid=870924
Comentario:
    Campo Claro ¢5.000.000, Cebadilla ¢5.000.000, Las Veraneras ¢5.000.000, Parque José Martí (Césped sintético y mejoras del play ground) ¢10.000.000, Calle la Azucena - La Uvita ¢3.000.000, Juegos infantiles en Urbanización Potencial Americana ¢1.000.000, Juegos infantiles Barrio KM 2 ¢1.800.000</t>
      </text>
    </comment>
    <comment ref="T41" authorId="2" shapeId="0" xr:uid="{83A62054-8EC3-45E6-87C0-9154D4A6F809}">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el SIPP está para Uvita 8.000.000 y para Cebadilla 6.000.000</t>
      </text>
    </comment>
    <comment ref="L82" authorId="0" shapeId="0" xr:uid="{D40ABEA0-D011-4D46-85BC-98C4EF57C8F6}">
      <text>
        <r>
          <rPr>
            <sz val="10"/>
            <color rgb="FF000000"/>
            <rFont val="Arial"/>
            <family val="2"/>
          </rPr>
          <t>PORCENTAJES DE LAS METAS DEL PROGRAMA QUE SE PROGRAMAN ALCANZAR EN EL I SEMESTRE.</t>
        </r>
      </text>
    </comment>
    <comment ref="N82" authorId="0" shapeId="0" xr:uid="{88A94824-C69F-4C8B-A54F-72B6BED0B602}">
      <text>
        <r>
          <rPr>
            <sz val="10"/>
            <color rgb="FF000000"/>
            <rFont val="Arial"/>
            <family val="2"/>
          </rPr>
          <t>PORCENTAJES DE LAS METAS DEL PROGRAMA QUE SE PROGRAMAN ALCANZAR EN EL II SEMESTRE.</t>
        </r>
      </text>
    </comment>
    <comment ref="L83" authorId="0" shapeId="0" xr:uid="{34959C58-C9EB-4301-80AF-6BFD0F7EF655}">
      <text>
        <r>
          <rPr>
            <sz val="10"/>
            <color rgb="FF000000"/>
            <rFont val="Arial"/>
            <family val="2"/>
          </rPr>
          <t>% DE LAS METAS DE LOS OBJETIVOS DE MEJORA QUE SE PROGRAMAN REALIZAR EN EL I SEMESTRE.</t>
        </r>
      </text>
    </comment>
    <comment ref="N83" authorId="0" shapeId="0" xr:uid="{7C685C96-194F-46C4-B503-45CAA0EAD17D}">
      <text>
        <r>
          <rPr>
            <sz val="10"/>
            <color rgb="FF000000"/>
            <rFont val="Arial"/>
            <family val="2"/>
          </rPr>
          <t>% DE LAS METAS DE LOS OBJETIVOS DE MEJORA QUE SE PROGRAMAN REALIZAR EN EL II SEMESTRE.</t>
        </r>
      </text>
    </comment>
    <comment ref="L84" authorId="0" shapeId="0" xr:uid="{A99DCE13-3AF1-4D28-8DC7-DC618B919DF3}">
      <text>
        <r>
          <rPr>
            <sz val="10"/>
            <color rgb="FF000000"/>
            <rFont val="Arial"/>
            <family val="2"/>
          </rPr>
          <t>% DE LAS METAS DE LOS OBJETIVOS OPERATIVOS QUE SE PROGRAMAN REALIZAR EN EL I SEMESTRE.</t>
        </r>
      </text>
    </comment>
    <comment ref="N84" authorId="0" shapeId="0" xr:uid="{E3CBCD23-09D7-464E-8A84-266B9DF28392}">
      <text>
        <r>
          <rPr>
            <sz val="10"/>
            <color rgb="FF000000"/>
            <rFont val="Arial"/>
            <family val="2"/>
          </rPr>
          <t>% DE LAS METAS DE LOS OBJETIVOS OPERATIVOS QUE SE PROGRAMAN REALIZAR EN EL II SEMESTRE.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I3" authorId="0" shapeId="0" xr:uid="{8DDDA1A4-DF1C-4F8D-9DA7-9C9165891B06}">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1" authorId="0" shapeId="0" xr:uid="{1F81584B-BC93-4453-8328-A28F87384BC7}">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1" authorId="0" shapeId="0" xr:uid="{77F39D7F-9805-4C79-A787-447913EA4D09}">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1" authorId="0" shapeId="0" xr:uid="{51016664-2917-4399-AB3D-B9AC88DD4B30}">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H11" authorId="0" shapeId="0" xr:uid="{78BAFD7C-37CB-4E5A-81FF-A69D6786AA9F}">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N11" authorId="0" shapeId="0" xr:uid="{0EF7F2CF-3C9F-45AD-8B36-17E245EBD37C}">
      <text>
        <r>
          <rPr>
            <sz val="10"/>
            <color rgb="FF000000"/>
            <rFont val="Arial"/>
            <family val="2"/>
          </rPr>
          <t>Contraloría:
Funcionario responsable del cumplimiento de la meta formulada.</t>
        </r>
      </text>
    </comment>
    <comment ref="O11" authorId="0" shapeId="0" xr:uid="{6A9AA849-45B9-445E-9ACD-CD8234DBEA7E}">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P11" authorId="0" shapeId="0" xr:uid="{09FB892C-BCDC-46D5-84D9-827C3C7E6B44}">
      <text>
        <r>
          <rPr>
            <sz val="10"/>
            <color rgb="FF000000"/>
            <rFont val="Arial"/>
            <family val="2"/>
          </rPr>
          <t>EDIFICIOS:
  Salones comunales
  Centros de enseñanza
  Centros de salud
  Otros Edificios
VÍAS DE COMUNICACIÓN:
  Unidad Técnica de Gestión Vial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Dirección Técnica y Estudios  
  Centros deportivos y recreativos
  Centros culturales
  Disposición de desechos sólidos
  Cementerios
  Parques y zonas verdes
  Tajos y canteras
  Otros proyectos
OTROS FONDOS E INVERSIONES
 Otros fondos e inversione</t>
        </r>
      </text>
    </comment>
    <comment ref="Q11" authorId="0" shapeId="0" xr:uid="{99D3A535-E674-4B8A-8FFB-E58EE0A99330}">
      <text>
        <r>
          <rPr>
            <sz val="10"/>
            <color rgb="FF000000"/>
            <rFont val="Arial"/>
            <family val="2"/>
          </rPr>
          <t>MONTO DEL PRESUPUESTO ASIGNADO A CADA META.</t>
        </r>
      </text>
    </comment>
    <comment ref="I12" authorId="0" shapeId="0" xr:uid="{0A0502BB-AECE-46F2-8385-4DC72D77BB92}">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2" authorId="0" shapeId="0" xr:uid="{C638E0A9-52DF-499A-94F7-BA494DB0EDE8}">
      <text>
        <r>
          <rPr>
            <sz val="10"/>
            <color rgb="FF000000"/>
            <rFont val="Arial"/>
            <family val="2"/>
          </rPr>
          <t>Columna con fórmula que muestra el porcentaje de la unidad de medida que se programa atender en el I semestre. NO SE DEBE ALTERAR.</t>
        </r>
      </text>
    </comment>
    <comment ref="K12" authorId="0" shapeId="0" xr:uid="{A2CD56D6-24C9-4816-ADC3-FD87908E8210}">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2" authorId="0" shapeId="0" xr:uid="{1C82006B-9D23-404D-AEF9-5E8ECD0CDFE1}">
      <text>
        <r>
          <rPr>
            <sz val="10"/>
            <color rgb="FF000000"/>
            <rFont val="Arial"/>
            <family val="2"/>
          </rPr>
          <t>Columna con fórmula que muestra el porcentaje de la unidad de medida que se programa atender en el II semestre. NO SE DEBE ALTERAR.</t>
        </r>
      </text>
    </comment>
    <comment ref="M12" authorId="0" shapeId="0" xr:uid="{D8453472-530B-4781-B5E0-8C688D33DB9B}">
      <text>
        <r>
          <rPr>
            <sz val="10"/>
            <color rgb="FF000000"/>
            <rFont val="Arial"/>
            <family val="2"/>
          </rPr>
          <t>CORRESPONDE AL NÚMERO DE METAS FORMULADAS. ESTA COLUMNA REFLEJA SIEMPRE EL 100% DE LO PROGRAMADO.  NO SE DEBE ALTERAR PUES CONTIENE FÓRMULAS.</t>
        </r>
      </text>
    </comment>
    <comment ref="A13" authorId="0" shapeId="0" xr:uid="{D0F3F14B-6BA9-4D1D-906C-EE30D8CFD068}">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3" authorId="0" shapeId="0" xr:uid="{8B182295-0EB1-4266-BF52-BF46724E8022}">
      <text>
        <r>
          <rPr>
            <sz val="10"/>
            <color rgb="FF000000"/>
            <rFont val="Arial"/>
            <family val="2"/>
          </rPr>
          <t>Escoga 1 Mejora (si la meta responde a un objetivo de mejora) o 2 Operativo (si la meta responde a un objetivo operativo)</t>
        </r>
      </text>
    </comment>
    <comment ref="G13" authorId="0" shapeId="0" xr:uid="{EF2B2A61-2D45-4190-AE7D-D65859050139}">
      <text>
        <r>
          <rPr>
            <sz val="10"/>
            <color rgb="FF000000"/>
            <rFont val="Arial"/>
            <family val="2"/>
          </rPr>
          <t xml:space="preserve">Descripción de la meta
</t>
        </r>
      </text>
    </comment>
    <comment ref="J13" authorId="0" shapeId="0" xr:uid="{497ED8E2-D520-4D3D-9D1F-530B06914706}">
      <text>
        <r>
          <rPr>
            <sz val="10"/>
            <color rgb="FF000000"/>
            <rFont val="Arial"/>
            <family val="2"/>
          </rPr>
          <t xml:space="preserve">Luís Roberto Sánchez Salazar:
</t>
        </r>
      </text>
    </comment>
    <comment ref="J44" authorId="0" shapeId="0" xr:uid="{8BB0742D-C50C-4D5C-82A8-1203A5CCAD7D}">
      <text>
        <r>
          <rPr>
            <sz val="10"/>
            <color rgb="FF000000"/>
            <rFont val="Arial"/>
            <family val="2"/>
          </rPr>
          <t>PORCENTAJES DE LAS METAS DEL PROGRAMA QUE SE PROGRAMAN ALCANZAR EN EL I SEMESTRE.</t>
        </r>
      </text>
    </comment>
    <comment ref="L44" authorId="0" shapeId="0" xr:uid="{8DE7A2F6-86FF-43F9-BDE9-34C1E6FC6283}">
      <text>
        <r>
          <rPr>
            <sz val="10"/>
            <color rgb="FF000000"/>
            <rFont val="Arial"/>
            <family val="2"/>
          </rPr>
          <t>PORCENTAJES DE LAS METAS DEL PROGRAMA QUE SE PROGRAMAN ALCANZAR EN EL II SEMESTRE.</t>
        </r>
      </text>
    </comment>
    <comment ref="J45" authorId="0" shapeId="0" xr:uid="{FF8BD6A5-5BDB-46AE-AEF1-C11A05AD1C42}">
      <text>
        <r>
          <rPr>
            <sz val="10"/>
            <color rgb="FF000000"/>
            <rFont val="Arial"/>
            <family val="2"/>
          </rPr>
          <t>% DE LAS METAS DE LOS OBJETIVOS DE MEJORA QUE SE PROGRAMAN REALIZAR EN EL I SEMESTRE.</t>
        </r>
      </text>
    </comment>
    <comment ref="L45" authorId="0" shapeId="0" xr:uid="{14FE3DE8-5D8D-46A1-9B62-E623C51F1730}">
      <text>
        <r>
          <rPr>
            <sz val="10"/>
            <color rgb="FF000000"/>
            <rFont val="Arial"/>
            <family val="2"/>
          </rPr>
          <t>% DE LAS METAS DE LOS OBJETIVOS DE MEJORA QUE SE PROGRAMAN REALIZAR EN EL II SEMESTRE.</t>
        </r>
      </text>
    </comment>
    <comment ref="J46" authorId="0" shapeId="0" xr:uid="{58208EEF-3ABC-4284-B95F-9259011929D4}">
      <text>
        <r>
          <rPr>
            <sz val="10"/>
            <color rgb="FF000000"/>
            <rFont val="Arial"/>
            <family val="2"/>
          </rPr>
          <t>% DE LAS METAS DE LOS OBJETIVOS OPERATIVOS QUE SE PROGRAMAN REALIZAR EN EL I SEMESTRE.</t>
        </r>
      </text>
    </comment>
    <comment ref="L46" authorId="0" shapeId="0" xr:uid="{95EB96DA-ED69-4460-B62C-5C8C8B5B2425}">
      <text>
        <r>
          <rPr>
            <sz val="10"/>
            <color rgb="FF000000"/>
            <rFont val="Arial"/>
            <family val="2"/>
          </rPr>
          <t>% DE LAS METAS DE LOS OBJETIVOS OPERATIVOS QUE SE PROGRAMAN REALIZAR EN EL II SEMESTRE.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tc={B4CBBC42-F579-40C8-BEFD-33FE7DC09DCE}</author>
    <author>tc={C3C54ECC-AD3E-49CB-A5DC-A2586E1C17BE}</author>
  </authors>
  <commentList>
    <comment ref="L3" authorId="0" shapeId="0" xr:uid="{F41EA923-FDD8-4D07-89BA-5B79951872B3}">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3" authorId="0" shapeId="0" xr:uid="{E9BAED6A-AF51-4C8A-B827-CC71E5CE6364}">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3" authorId="0" shapeId="0" xr:uid="{81B44571-34CE-4CC7-AA30-E81DDF606E91}">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3" authorId="0" shapeId="0" xr:uid="{25AF19AC-2563-434E-87FC-3CCFE017AC03}">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3" authorId="0" shapeId="0" xr:uid="{AB5846CC-939D-42EC-91EC-05CD78ACAFB4}">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3" authorId="0" shapeId="0" xr:uid="{F2164BFA-7987-4DEF-B3C9-054F69D4B301}">
      <text>
        <r>
          <rPr>
            <sz val="10"/>
            <color rgb="FF000000"/>
            <rFont val="Arial"/>
            <family val="2"/>
          </rPr>
          <t>Contraloría:
Funcionario responsable del cumplimiento de la meta formulada.</t>
        </r>
      </text>
    </comment>
    <comment ref="P13" authorId="0" shapeId="0" xr:uid="{DD2408CD-1236-4187-A15D-2E217F237C49}">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Q13" authorId="0" shapeId="0" xr:uid="{FD91AA2F-3B0C-4EE4-80C4-9C670A655E1A}">
      <text>
        <r>
          <rPr>
            <sz val="10"/>
            <color rgb="FF000000"/>
            <rFont val="Arial"/>
            <family val="2"/>
          </rPr>
          <t>EDIFICIOS:
  Salones comunales
  Centros de enseñanza
  Centros de salud
  Otros Edificios
VÍAS DE COMUNICACIÓN:
  Unidad Técnica de Gestión Vial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Dirección Técnica y Estudios  
  Centros deportivos y recreativos
  Centros culturales
  Disposición de desechos sólidos
  Cementerios
  Parques y zonas verdes
  Tajos y canteras
  Otros proyectos
OTROS FONDOS E INVERSIONES
 Otros fondos e inversione</t>
        </r>
      </text>
    </comment>
    <comment ref="R13" authorId="0" shapeId="0" xr:uid="{FDF5DFDC-5E54-449A-8550-EA59926FB91E}">
      <text>
        <r>
          <rPr>
            <sz val="10"/>
            <color rgb="FF000000"/>
            <rFont val="Arial"/>
            <family val="2"/>
          </rPr>
          <t>MONTO DEL PRESUPUESTO ASIGNADO A CADA META.</t>
        </r>
      </text>
    </comment>
    <comment ref="J14" authorId="0" shapeId="0" xr:uid="{DF7D5F87-9BEE-476C-8453-2F16EC34CA67}">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4" authorId="0" shapeId="0" xr:uid="{73CE18E7-017F-45C0-87CB-95D5E7909D10}">
      <text>
        <r>
          <rPr>
            <sz val="10"/>
            <color rgb="FF000000"/>
            <rFont val="Arial"/>
            <family val="2"/>
          </rPr>
          <t>Columna con fórmula que muestra el porcentaje de la unidad de medida que se programa atender en el I semestre. NO SE DEBE ALTERAR.</t>
        </r>
      </text>
    </comment>
    <comment ref="L14" authorId="0" shapeId="0" xr:uid="{3BF47367-D6F3-4F76-B9CC-F794726BBDD0}">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4" authorId="0" shapeId="0" xr:uid="{C0DD0AD2-F421-4F37-8958-5B38C77EC643}">
      <text>
        <r>
          <rPr>
            <sz val="10"/>
            <color rgb="FF000000"/>
            <rFont val="Arial"/>
            <family val="2"/>
          </rPr>
          <t>Columna con fórmula que muestra el porcentaje de la unidad de medida que se programa atender en el II semestre. NO SE DEBE ALTERAR.</t>
        </r>
      </text>
    </comment>
    <comment ref="N14" authorId="0" shapeId="0" xr:uid="{0C9065B6-90D3-4CBB-B6BB-171777515E20}">
      <text>
        <r>
          <rPr>
            <sz val="10"/>
            <color rgb="FF000000"/>
            <rFont val="Arial"/>
            <family val="2"/>
          </rPr>
          <t>CORRESPONDE AL NÚMERO DE METAS FORMULADAS. ESTA COLUMNA REFLEJA SIEMPRE EL 100% DE LO PROGRAMADO.  NO SE DEBE ALTERAR PUES CONTIENE FÓRMULAS.</t>
        </r>
      </text>
    </comment>
    <comment ref="A15" authorId="0" shapeId="0" xr:uid="{A3A67F97-1BAA-4BD2-BCF1-E11E4560BDC7}">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5" authorId="0" shapeId="0" xr:uid="{793B6018-0C99-4F1F-8BD4-5294F1C301DC}">
      <text>
        <r>
          <rPr>
            <sz val="10"/>
            <color rgb="FF000000"/>
            <rFont val="Arial"/>
            <family val="2"/>
          </rPr>
          <t>Escoga 1 Mejora (si la meta responde a un objetivo de mejora) o 2 Operativo (si la meta responde a un objetivo operativo)</t>
        </r>
      </text>
    </comment>
    <comment ref="H15" authorId="0" shapeId="0" xr:uid="{6689E857-794D-4327-A278-7E4E87894FF9}">
      <text>
        <r>
          <rPr>
            <sz val="10"/>
            <color rgb="FF000000"/>
            <rFont val="Arial"/>
            <family val="2"/>
          </rPr>
          <t xml:space="preserve">Descripción de la meta
</t>
        </r>
      </text>
    </comment>
    <comment ref="K15" authorId="0" shapeId="0" xr:uid="{234CD640-3EFD-4BA6-914A-FD19721061E9}">
      <text>
        <r>
          <rPr>
            <sz val="10"/>
            <color rgb="FF000000"/>
            <rFont val="Arial"/>
            <family val="2"/>
          </rPr>
          <t xml:space="preserve">Luís Roberto Sánchez Salazar:
</t>
        </r>
      </text>
    </comment>
    <comment ref="S88" authorId="1" shapeId="0" xr:uid="{B4CBBC42-F579-40C8-BEFD-33FE7DC09DCE}">
      <text>
        <t>[Comentario encadenado]
Su versión de Excel le permite leer este comentario encadenado; sin embargo, las ediciones que se apliquen se quitarán si el archivo se abre en una versión más reciente de Excel. Más información: https://go.microsoft.com/fwlink/?linkid=870924
Comentario:
    Campo Claro ¢5.000.000, Cebadilla ¢5.000.000, Las Veraneras ¢5.000.000, Parque José Martí (Césped sintético y mejoras del play ground) ¢10.000.000, Calle la Azucena - La Uvita ¢3.000.000, Juegos infantiles en Urbanización Potencial Americana ¢1.000.000, Juegos infantiles Barrio KM 2 ¢1.800.000</t>
      </text>
    </comment>
    <comment ref="S89" authorId="2" shapeId="0" xr:uid="{C3C54ECC-AD3E-49CB-A5DC-A2586E1C17BE}">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el SIPP está para Uvita 8.000.000 y para Cebadilla 6.000.000</t>
      </text>
    </comment>
  </commentList>
</comments>
</file>

<file path=xl/sharedStrings.xml><?xml version="1.0" encoding="utf-8"?>
<sst xmlns="http://schemas.openxmlformats.org/spreadsheetml/2006/main" count="2580" uniqueCount="452">
  <si>
    <t>PLAN OPERATIVO ANUAL</t>
  </si>
  <si>
    <t>MATRIZ DE DESEMPEÑO PROGRAMÁTICO</t>
  </si>
  <si>
    <t>PLANIFICACIÓN ESTRATÉGICA</t>
  </si>
  <si>
    <t>PLAN DE DESARROLLO MUNICIPAL</t>
  </si>
  <si>
    <t>PROGRAMA</t>
  </si>
  <si>
    <t>PROYECTO</t>
  </si>
  <si>
    <t>OBJETIVOS DE MEJORA Y/O OPERATIVOS</t>
  </si>
  <si>
    <t>META</t>
  </si>
  <si>
    <t>INDICADOR</t>
  </si>
  <si>
    <t>PROGRAMACIÓN DE LA META</t>
  </si>
  <si>
    <t>FUNCIONARIO RESPONSABLE</t>
  </si>
  <si>
    <t>ASIGNACIÓN PRESUPUESTARIA POR META</t>
  </si>
  <si>
    <t>%</t>
  </si>
  <si>
    <t>% de la meta a alcanzar</t>
  </si>
  <si>
    <t>I SEMESTRE</t>
  </si>
  <si>
    <t>II SEMESTRE</t>
  </si>
  <si>
    <t>AREA ESTRATÉGICA</t>
  </si>
  <si>
    <t>Descripción</t>
  </si>
  <si>
    <t>Capacidades municipales.</t>
  </si>
  <si>
    <t>Administración General</t>
  </si>
  <si>
    <t>Atender de las necesidades del personal, los servicios, materiales y suministros y bienes duradedos en forma eficiente y eficaz de la Auditoría</t>
  </si>
  <si>
    <t>Auditoría Interna</t>
  </si>
  <si>
    <t xml:space="preserve">Realizar transferencias de Ley asignadas a las diferentes instituciones  </t>
  </si>
  <si>
    <t xml:space="preserve">Cantidad de recursos transferidos </t>
  </si>
  <si>
    <t>Registro de deuda, fondos y aportes</t>
  </si>
  <si>
    <t>Licencias adquiridas</t>
  </si>
  <si>
    <t>Innovación en servicios municipales.</t>
  </si>
  <si>
    <t>Servicios renovados</t>
  </si>
  <si>
    <t>Servicios contratados</t>
  </si>
  <si>
    <t>SUBTOTALES</t>
  </si>
  <si>
    <t>TOTAL POR PROGRAMA</t>
  </si>
  <si>
    <t>Metas de Objetivos de Mejora</t>
  </si>
  <si>
    <t>Metas de Objetivos Operativos</t>
  </si>
  <si>
    <t>Metas formuladas para el programa</t>
  </si>
  <si>
    <t xml:space="preserve">MARCO GENERAL </t>
  </si>
  <si>
    <t>(Aspectos estratégicos generales)</t>
  </si>
  <si>
    <t>1. Nombre de la institución.</t>
  </si>
  <si>
    <t>MUNICIPALIDAD DE OROTINA</t>
  </si>
  <si>
    <t>2. Año del POA.</t>
  </si>
  <si>
    <t>3. Marco filosófico institucional.</t>
  </si>
  <si>
    <t xml:space="preserve">    3.1 Misión:</t>
  </si>
  <si>
    <t xml:space="preserve">    3.2 Visión:</t>
  </si>
  <si>
    <t xml:space="preserve">    3.3 Políticas institucionales:</t>
  </si>
  <si>
    <t xml:space="preserve">Se generará una estrategia de empleo inclusiva que dinamice la capacidad productiva y atracción de inversión con potencial económico en los diferentes sectores. </t>
  </si>
  <si>
    <t>Se desarrollarán acciones y programas en Seguridad Ciudadana, prevención de consumo de sustancias psicoactivas y disminución de la violencia contra las personas y sus bienes para la sana convivencia.</t>
  </si>
  <si>
    <t>Se fortalecerá las acciones destinadas a la sensibilización de la participación comunal y promoción de la identidad cultural e historia del cantón.</t>
  </si>
  <si>
    <t>Se garantizará infraestructura vial, infraestructura comunal y servicios de calidad para satisfacer las necesidades del cantón.</t>
  </si>
  <si>
    <t>El cantón contará con un ordenamiento territorial con enfoque de Desarrollo Sostenible.</t>
  </si>
  <si>
    <t>Se asegurará los espacios de coordinación entre la Municipalidad, organizaciones comunales e instituciones.</t>
  </si>
  <si>
    <t>Se implementarán acciones para el desarrollo sostenible en el cantón.</t>
  </si>
  <si>
    <t>Se asumirá y promoverá el enfoque de equidad de género en todos los proyectos que se desarrollen a nivel cantonal.</t>
  </si>
  <si>
    <t>4. Plan de Desarrollo Municipal.</t>
  </si>
  <si>
    <t>Nombre del Área estratégica</t>
  </si>
  <si>
    <t>Objetivo (s)  Estratégico (s) del Área</t>
  </si>
  <si>
    <t>Gestión del desarrollo local</t>
  </si>
  <si>
    <t>Desarrollar un proceso de crecimiento socioeconómico mediante la innovación tecnológica, dinámicas de gobierno abierto, formación laboral y aprovechamiento del potencial estratégico del cantón con la participación de los diferentes grupos productivos e institucionales.</t>
  </si>
  <si>
    <t>Obras públicas e infraestructura municipal.</t>
  </si>
  <si>
    <t>Desarrollar la infraestructura vial y espacios públicos del cantón de manera planificada, accesible y en armonía con el ambiente mediante la actualización y ejecución de los planes establecidos y la gestión interinstitucional.</t>
  </si>
  <si>
    <t>Atracción de inversiones.</t>
  </si>
  <si>
    <t>Posicionar al cantón como el mejor destino de inversión regional aprovechando su ubicación estratégica, las facilidades logísticas y propiciando las mejores condiciones locales que permitan el desarrollo de inversión sostenible, la generación de empleo y una mejor calidad de vida.</t>
  </si>
  <si>
    <t>Optimizar los servicios municipales mediante la innovación y control de calidad de los procesos que permitan su autosuficiencia, efectividad y accesibilidad en beneficio de los usuarios.</t>
  </si>
  <si>
    <t>Promover una gestión municipal proactiva a través del desarrollo de capacidades, habilidades y destrezas de las personas colaboradoras, que permita potenciar el crecimiento competitivo procurando el uso efectivo de los recursos tecnológicos, materiales y financieros disponibles.</t>
  </si>
  <si>
    <t>Recursos financieros.</t>
  </si>
  <si>
    <t>Optimizar los recursos financieros para una administración equilibrada de los ingresos y egresos de la Municipalidad que permitan el desarrollo de la gestión municipal en procura del bien público.</t>
  </si>
  <si>
    <t>5. Observaciones.</t>
  </si>
  <si>
    <t>La aprobación del Plan de Desarrollo Humano Cantonal (PDHC) y el Plan Estratégico Municipal (PEM se dio por parte del Concejo Municipal de Orotina, en el Acta de Sesión ordinaria No. 26 del 18 de Agosto del año 2020, según lo establecen los artículo 13 inciso a) y l) del Código Municipal.</t>
  </si>
  <si>
    <t>Elaborado por:</t>
  </si>
  <si>
    <t>Jeffrey Valerio Castro</t>
  </si>
  <si>
    <t>Fecha:</t>
  </si>
  <si>
    <t>PLANIFICACIÓN OPERATIVA</t>
  </si>
  <si>
    <t>I Semestre</t>
  </si>
  <si>
    <t>II Semestre</t>
  </si>
  <si>
    <t>01 Aseo de vías y sitios públicos.</t>
  </si>
  <si>
    <t>Otros</t>
  </si>
  <si>
    <t>04 Cementerios</t>
  </si>
  <si>
    <t>05 Parques y obras de ornato</t>
  </si>
  <si>
    <t>06 Acueductos</t>
  </si>
  <si>
    <t>07 Mercados, plazas y ferias</t>
  </si>
  <si>
    <t>02 Recolección de basura</t>
  </si>
  <si>
    <t>Atender de las necesidades del personal, los servicios, materiales y suministros y bienes duradedos en forma eficiente y eficaz para el servicio de Aseo de Vias y Sitios Públicos</t>
  </si>
  <si>
    <t>Porcentaje de zonas cubiertas por el proveedor</t>
  </si>
  <si>
    <t>Keilor García Alvarado, Unidad de Gestión Ambiental</t>
  </si>
  <si>
    <t>25 Protección del medio ambiente</t>
  </si>
  <si>
    <t xml:space="preserve">Atender emergencias cantonales que se generen en el cantón </t>
  </si>
  <si>
    <t>28 Atención de emergencias cantonales</t>
  </si>
  <si>
    <t>Apoyar la formación de los  jóvenes y emprendeduristas del cantón de Orotina</t>
  </si>
  <si>
    <t>10 Servicios Sociales y complementarios.</t>
  </si>
  <si>
    <t>26 Desarrollo Urbano</t>
  </si>
  <si>
    <t>Desarrollar actividades relacionadas con  la  educativa, la cultura ,  la recreación y el deporte</t>
  </si>
  <si>
    <t>Benjamín Rodríguez Vega, alcalde Municipal</t>
  </si>
  <si>
    <t>09 Educativos, culturales y deportivos</t>
  </si>
  <si>
    <t xml:space="preserve">Atender los programas sociales de impacto que se desarrollan en el cantón </t>
  </si>
  <si>
    <t>Atender las necesides en infraestructura pública y espacios comunales con la  participación ciudadana.</t>
  </si>
  <si>
    <t>Obra planificada vrs obra ejecutada</t>
  </si>
  <si>
    <t>03 Mantenimiento de caminos y calles</t>
  </si>
  <si>
    <t>GRUPOS</t>
  </si>
  <si>
    <t>SUBGRUPOS</t>
  </si>
  <si>
    <t>06 Otros proyectos</t>
  </si>
  <si>
    <t>Atender de las necesidades del personal, los servicios, materiales y suministros y bienes duradedos en forma eficiente y eficaz para el servicio de Parques y Obras de Ornato</t>
  </si>
  <si>
    <t>Parques y zonas verdes</t>
  </si>
  <si>
    <t>Atender de las necesidades del personal, los servicios, materiales y suministros y bienes duradedos en forma eficiente y eficaz para el servicio de Cementerio</t>
  </si>
  <si>
    <t>Cementerios</t>
  </si>
  <si>
    <t>Atender de las necesidades del personal, los servicios, materiales y suministros y bienes duradedos en forma eficiente y eficaz para el servicio de Recolecciòn de residuos</t>
  </si>
  <si>
    <t>Disposición de desechos sólidos</t>
  </si>
  <si>
    <t>Toneladas métricas recolectadas</t>
  </si>
  <si>
    <t>02 Vías de comunicación terrestre</t>
  </si>
  <si>
    <t>Unidad Técnica de Gestión Vial</t>
  </si>
  <si>
    <t>Juan Paulo González Calderón, Director de Planificación y Desarrollo Territorial</t>
  </si>
  <si>
    <t>Luis Miguel Valverde Ramírez, Comité Persona Joven</t>
  </si>
  <si>
    <t>Dirección Técnica y Estudios</t>
  </si>
  <si>
    <t>Centros de enseñanza</t>
  </si>
  <si>
    <t>Administrar los recursos  materiales, y de servicios  para el buen funcionamiento de inmuebles municipales</t>
  </si>
  <si>
    <t>Otras instalaciones</t>
  </si>
  <si>
    <t>Atender obligaciones financieras vigentes</t>
  </si>
  <si>
    <t>07 Otros fondos e inversiones</t>
  </si>
  <si>
    <t>Otros fondos e inversiones</t>
  </si>
  <si>
    <t>Otros proyectos</t>
  </si>
  <si>
    <r>
      <t xml:space="preserve">PROGRAMA I: </t>
    </r>
    <r>
      <rPr>
        <sz val="10"/>
        <rFont val="Arial"/>
        <family val="2"/>
      </rPr>
      <t>DIRECCIÓN Y ADMINISTRACIÓN GENERAL</t>
    </r>
  </si>
  <si>
    <r>
      <t xml:space="preserve">MISIÓN:  </t>
    </r>
    <r>
      <rPr>
        <sz val="10"/>
        <rFont val="Arial"/>
        <family val="2"/>
      </rPr>
      <t>Desarrollar las políticas y acciones administrativas de apoyo a la gestión municipal, asi como la vigilancia, dirección y administración de los recursos de la manera más eficiente a efecto de que los programas de servicios e inversión puedan cumplir con sus cometidos.</t>
    </r>
  </si>
  <si>
    <r>
      <t xml:space="preserve">Producción relevante:  </t>
    </r>
    <r>
      <rPr>
        <sz val="10"/>
        <rFont val="Arial"/>
        <family val="2"/>
      </rPr>
      <t>Acciones Administrativas</t>
    </r>
  </si>
  <si>
    <t>Gricelly Meza Sandoval, Control Interno</t>
  </si>
  <si>
    <r>
      <t xml:space="preserve">PROGRAMA II: </t>
    </r>
    <r>
      <rPr>
        <sz val="10"/>
        <rFont val="Arial"/>
        <family val="2"/>
      </rPr>
      <t>SERVICIOS COMUNITARIOS</t>
    </r>
  </si>
  <si>
    <r>
      <t xml:space="preserve">MISIÓN:  </t>
    </r>
    <r>
      <rPr>
        <sz val="10"/>
        <rFont val="Arial"/>
        <family val="2"/>
      </rPr>
      <t>Brindar servicios a la comunidad con el fin de satisfacer sus necesidades.</t>
    </r>
  </si>
  <si>
    <r>
      <t xml:space="preserve">Producción final: </t>
    </r>
    <r>
      <rPr>
        <sz val="10"/>
        <rFont val="Arial"/>
        <family val="2"/>
      </rPr>
      <t>Servicios comunitarios</t>
    </r>
  </si>
  <si>
    <t xml:space="preserve">Atender de las necesidades del personal, los servicios, materiales y suministros y bienes duradedos en forma eficiente y eficaz para el servicio de Mercado </t>
  </si>
  <si>
    <r>
      <t xml:space="preserve">PROGRAMA III: </t>
    </r>
    <r>
      <rPr>
        <sz val="10"/>
        <rFont val="Arial"/>
        <family val="2"/>
      </rPr>
      <t>INVERSIONES</t>
    </r>
  </si>
  <si>
    <r>
      <t xml:space="preserve">MISIÓN:  </t>
    </r>
    <r>
      <rPr>
        <sz val="10"/>
        <rFont val="Arial"/>
        <family val="2"/>
      </rPr>
      <t>Desarrollar proyectos de inversión a favor de la comunidad con el fin de satisfacer sus necesidades.</t>
    </r>
  </si>
  <si>
    <r>
      <t>Producción final:</t>
    </r>
    <r>
      <rPr>
        <sz val="10"/>
        <rFont val="Arial"/>
        <family val="2"/>
      </rPr>
      <t xml:space="preserve"> Proyectos de inversión</t>
    </r>
  </si>
  <si>
    <t>Encargadode Planificaciòn, Presupuesto y Control Interno</t>
  </si>
  <si>
    <t>Somos el Gobierno Local que promueve el desarrollo integral de sus habitantes y el territorio mediante la gestión de gobierno abierto.</t>
  </si>
  <si>
    <t>Ser un gobierno local modelo en la gestión de proyectos y prestación de servicios.</t>
  </si>
  <si>
    <t>04 Obras urbanísticas</t>
  </si>
  <si>
    <t xml:space="preserve">Cantidad de equipos adquiridos </t>
  </si>
  <si>
    <t>Cantidad de mantenimientos realizados</t>
  </si>
  <si>
    <t>Marielos Cordero Rojas, Directora de Hacienda</t>
  </si>
  <si>
    <t xml:space="preserve">Atención de las necesidades del personal, los servicios, materiales y suministros y bienes duradedos en forma eficiente y eficaz para de la Unidad de infraestructura vial </t>
  </si>
  <si>
    <t xml:space="preserve">Atender de las necesidades del personal, los servicios, materiales y suministros y bienes duradedos en forma eficiente y eficaz para la administración </t>
  </si>
  <si>
    <t>Atender de las necesidades del personal, los servicios, materiales y suministros y bienes duraderos en forma eficiente y eficaz para el servicio de Acueducto</t>
  </si>
  <si>
    <t>Tipo meta</t>
  </si>
  <si>
    <t>Còdigo</t>
  </si>
  <si>
    <t>Meta</t>
  </si>
  <si>
    <t xml:space="preserve"> Meta</t>
  </si>
  <si>
    <t xml:space="preserve">Dependencias </t>
  </si>
  <si>
    <t>Karla Lara Arias, coordinadora Recursos Humanos</t>
  </si>
  <si>
    <t>Omar Villalobos Hernández, Auditor Interno</t>
  </si>
  <si>
    <t>Jean Carlo Vargas Leon, Encargado de Desarrollo y Programación Tecnológica</t>
  </si>
  <si>
    <t>Eladio Mena Calderón, Soporte y Aplicaciones T.I.</t>
  </si>
  <si>
    <t>Kattia Salas Castro, Secretaria de Concejo</t>
  </si>
  <si>
    <t>Jeffrey Valerio Castro, encargado de Planificación, Presupuesto y Cotrol Interno.</t>
  </si>
  <si>
    <t>Adrian Laurent Solano, Encargado Servicios Públicos</t>
  </si>
  <si>
    <t>Javier Umaña Durán, encargado de Infraestructura Vial</t>
  </si>
  <si>
    <t>Belky Ortega Ledezma, Asistencia Social</t>
  </si>
  <si>
    <t xml:space="preserve">Yanory Madriz Arroyo, Promotora  de Desarrollo Social </t>
  </si>
  <si>
    <t>Nabid Gutierrez Venegas, Control Territorial</t>
  </si>
  <si>
    <t>Anabelle Saborío Rojas, Encargada de Infraestructura Vial</t>
  </si>
  <si>
    <t>Margot Montero Jiménez, Vicealcaldesa</t>
  </si>
  <si>
    <t xml:space="preserve">Mejora </t>
  </si>
  <si>
    <t xml:space="preserve">Operativa </t>
  </si>
  <si>
    <t>Areas estratégicas</t>
  </si>
  <si>
    <t>Grupos</t>
  </si>
  <si>
    <t>Subgrupo</t>
  </si>
  <si>
    <t>Actividad</t>
  </si>
  <si>
    <t>Administración de Inversiones Propias</t>
  </si>
  <si>
    <t>Servicio</t>
  </si>
  <si>
    <t>13 Alcantarillado sanitarios</t>
  </si>
  <si>
    <t>17 Mantenimiento de edificios</t>
  </si>
  <si>
    <t>22 Seguridad Vial</t>
  </si>
  <si>
    <t>31 Aportes en especie para servicios y proyectos comunitarios.</t>
  </si>
  <si>
    <t>Educativos</t>
  </si>
  <si>
    <t>División de servicios</t>
  </si>
  <si>
    <t>Culturales</t>
  </si>
  <si>
    <t>Deportivos</t>
  </si>
  <si>
    <t>Centros deportivos y de recreación</t>
  </si>
  <si>
    <t>Centros Culturales</t>
  </si>
  <si>
    <t>Centros y programas de salud</t>
  </si>
  <si>
    <t>01 Edificios</t>
  </si>
  <si>
    <t>05 Instalaciones</t>
  </si>
  <si>
    <t xml:space="preserve">Acueductos </t>
  </si>
  <si>
    <t>Alcantarillado pluvial</t>
  </si>
  <si>
    <t>Centros culturales</t>
  </si>
  <si>
    <t>Mantenimiento periódico red vial</t>
  </si>
  <si>
    <t>Mantenimiento rutinario red vial</t>
  </si>
  <si>
    <t>Mejoramiento red vial</t>
  </si>
  <si>
    <t>Obras nuevas red vial</t>
  </si>
  <si>
    <t>Otras obras urbanísticas</t>
  </si>
  <si>
    <t>Otros Edificios</t>
  </si>
  <si>
    <t>Reconstrucción red vial</t>
  </si>
  <si>
    <t>Rehabilitación red vial</t>
  </si>
  <si>
    <t>Salones Comunales</t>
  </si>
  <si>
    <t>Objetivos</t>
  </si>
  <si>
    <t xml:space="preserve">Indicadores </t>
  </si>
  <si>
    <r>
      <t xml:space="preserve">PROGRAMA IV: </t>
    </r>
    <r>
      <rPr>
        <sz val="10"/>
        <rFont val="Arial"/>
        <family val="2"/>
      </rPr>
      <t>PARTIDAS ESPECÍFICAS</t>
    </r>
  </si>
  <si>
    <r>
      <t xml:space="preserve">MISIÓN:  </t>
    </r>
    <r>
      <rPr>
        <sz val="10"/>
        <rFont val="Arial"/>
        <family val="2"/>
      </rPr>
      <t xml:space="preserve"> Desarrollar proyectos de inversión a través de los recursos provenientes de las partidas específicas, en favor de la comunidad con el fin de satisfacer sus necesidades .</t>
    </r>
  </si>
  <si>
    <r>
      <t xml:space="preserve">Producción relevante:  </t>
    </r>
    <r>
      <rPr>
        <sz val="10"/>
        <rFont val="Arial"/>
        <family val="2"/>
      </rPr>
      <t>Proyectos de inversión</t>
    </r>
  </si>
  <si>
    <t>Año</t>
  </si>
  <si>
    <t>ACTIVIDAD</t>
  </si>
  <si>
    <t>SERVICIO</t>
  </si>
  <si>
    <t>DIVISIÓN DE SERVICIO</t>
  </si>
  <si>
    <t xml:space="preserve">Programación </t>
  </si>
  <si>
    <t>Brindar mantenimiento preventivo y correctivo a los equipos de còmputo de la Municipalidad</t>
  </si>
  <si>
    <t xml:space="preserve">Mejoras en el mòduo de presupuesto especificamente en mòdulo de liquidaciòn presupuestaria </t>
  </si>
  <si>
    <t>Adquirir sistema de mensajerìa masiva para fortalecer gestiòn de cobro</t>
  </si>
  <si>
    <t>Adquirir servidor de virtualizaciòn</t>
  </si>
  <si>
    <t>Contratación de servicios profesionales para el acompañamiento en la ejecución del Plan de implementación de las Normas Internacionales de Contabilidad del Sector Público en la Municipalidad de Orotina.</t>
  </si>
  <si>
    <t>Reintegro de saldos pagados de màs por el contribuyente</t>
  </si>
  <si>
    <t>Capacitaciòn para todo el personal municipal en temas vinculados al fortalecimiento del Sistema de Control Interno</t>
  </si>
  <si>
    <t xml:space="preserve">Capacitaciones realizadas </t>
  </si>
  <si>
    <t>Prorroga a contrataciòn de servicios profesionales de un especialista en materia de SEVRI para que pueda realizar una revisiòn, anàlisis y actualizaciòn del Marco Orientador de la Municipalidad de Orotina</t>
  </si>
  <si>
    <t>Atenciòn profesional de casos de intentos de suicidios en el cantòn</t>
  </si>
  <si>
    <t>Transferencia de fondos para el comité auxiliar de Cruz Roja Orotina para la adquisición de una ambulancia equipada</t>
  </si>
  <si>
    <t>Johao Viales Aguero, coordinador administrativo</t>
  </si>
  <si>
    <t xml:space="preserve">Compra de equipo y mobiliario de oficina para diferentes departamentos </t>
  </si>
  <si>
    <t xml:space="preserve">Celebración de actividades recreativas y culturales de fin y principio de año. </t>
  </si>
  <si>
    <t>Adquirir recursos para el departamento de comunicaciones (micrófonos de solapa, monitor sistema de audio, estuche para parlantes, estabilizador de video, cámara de trasmisión)</t>
  </si>
  <si>
    <t xml:space="preserve">Recursos transferidos </t>
  </si>
  <si>
    <t>Personas beneficiarias atendidas</t>
  </si>
  <si>
    <t>Toneladas métricas recolectadas y tratadas</t>
  </si>
  <si>
    <t xml:space="preserve"> Recursos ejecutados entre cantidad de recursos presupuestados</t>
  </si>
  <si>
    <t>Mantenimientos realizados</t>
  </si>
  <si>
    <t>Convenios realizados</t>
  </si>
  <si>
    <t xml:space="preserve">Equipos adquiridos </t>
  </si>
  <si>
    <t xml:space="preserve">Jonathan Jiménez Abarca, encargado de comuniciones </t>
  </si>
  <si>
    <t>Contrataciòn de servicios por demanda para el departamento de comunicaciòn .</t>
  </si>
  <si>
    <t>Actualizaciòn del Plan Estratègico de Auditoría Interna</t>
  </si>
  <si>
    <t>Fortalecer el programa de capacitaciòn institucional</t>
  </si>
  <si>
    <t>Transferir recursos de Ley asignadas a diferentes instituciones</t>
  </si>
  <si>
    <t>Desarrollo de Estrategia de Comunicación Marca Cantón</t>
  </si>
  <si>
    <t xml:space="preserve">Reparación asensor y acometida eléctrica plantel </t>
  </si>
  <si>
    <t>Dotar de tanque de agua a las Escuelas Ramona Sossa (Mastate) y Ricardo Batalla (Cascajal).</t>
  </si>
  <si>
    <t xml:space="preserve">Contratar empresa para realizar limpieza de lotes baldíos, eliminación de botaderos clandestinos, así como tala y poda de árboles en derecho de vías y propiedades municipales </t>
  </si>
  <si>
    <t>Realizar acciones para la promociòn y protecciòn del medio ambiente.</t>
  </si>
  <si>
    <t>Compra de terreno donde estan los tanques de almacenamiento de Servicios Municipales</t>
  </si>
  <si>
    <t xml:space="preserve">Contar con contenido para el pago de empresa para brindar servicio de poda y mantenimiento de los parques y jardines en el casco central. </t>
  </si>
  <si>
    <t>Servicio de consultoría para realizar estudios preliminares, diseño, trámites de aprobación, construcción y equipamiento para una planta de tratamiento de aguas residuales para el Mercado Municipal de Orotina</t>
  </si>
  <si>
    <t>Atender compromiso presupuestario, contratación 2022CD-000020-0021100001; CONTRATACION DE EMPRESA PARA PROMOCIONAR EL MERCADO MUNICIPAL</t>
  </si>
  <si>
    <t xml:space="preserve">Contratación por obra total para la instalación de verjas en la parte superior del mercado municipal  </t>
  </si>
  <si>
    <t xml:space="preserve">Adquirir insumos para las clases que se impartiran en el Mercadito municipal </t>
  </si>
  <si>
    <t xml:space="preserve">Apertura de calle y drenajes desde Santa Fe a Cuatro Esquinas  en la calle 2-09-001 </t>
  </si>
  <si>
    <t>Mejoramiento de la superficie de ruedo camino 2-09-044 (Calle Loros Ceiba)</t>
  </si>
  <si>
    <t>Mejoramiento de la superficie de ruedo camino 2-09-008 (Cuesta Pozón - La Rita)</t>
  </si>
  <si>
    <t xml:space="preserve">Kilòmetros atendidos </t>
  </si>
  <si>
    <t>Desarrollo de infraestructura vial con gestión del riesgo y sostenibilidad que permita una conectividad y accesibilidad vehicular y peatonal acorde a la planificación vial vigente.</t>
  </si>
  <si>
    <t>Mejoras en camerinos y continuación de muro en plaza deportes de Mastate</t>
  </si>
  <si>
    <t>Cambio sistema eléctrico edificio municipal utilizado por Banda Comunal</t>
  </si>
  <si>
    <t>Mejoramiento de seguridad en infraestructura en CECUDI Coyolar</t>
  </si>
  <si>
    <t>Construcción de sala de espera para padres de familia y tapia en Escuela Ramona Sosa</t>
  </si>
  <si>
    <t>Compra e instalación de 270 metros de malla ciclón en Escuela Nueva Santa Rita</t>
  </si>
  <si>
    <t>Construcción de techado y malla de protección en zona de juegos en CENCINAI de Mastate</t>
  </si>
  <si>
    <t>Construcción y muro de protección y pasillos cubiertos en CECUDI Coyolar</t>
  </si>
  <si>
    <t>Reparación de parada de buses frente a terminal de buses HRC y Juan Pablo Segundo</t>
  </si>
  <si>
    <t>Compra e instalación de malla de seguridad en nylon en cancha NARIME</t>
  </si>
  <si>
    <t>Compra e instalación de mobiliario urbano en NARIME</t>
  </si>
  <si>
    <t>Construcción de parquecito y dispensadores para perros en NARIME</t>
  </si>
  <si>
    <t>Restauración de esculturas en Narime</t>
  </si>
  <si>
    <t>Acondicionamiento de oficina para el departamento de Desarrollo socieconómico</t>
  </si>
  <si>
    <t>Mejoras de iluminación en ranchos de NARIME</t>
  </si>
  <si>
    <t>Compra e instalación de luminarias solares en distintas áreas públicas del cantón</t>
  </si>
  <si>
    <t>Compra e instalación de playgroud, juegos infantiles y mobiliario en distintas áreas recreativas del cantón</t>
  </si>
  <si>
    <t>Construcción de camerinos en plazas de deportes de la Uvita y Cebadilla</t>
  </si>
  <si>
    <t xml:space="preserve">Mejoras de infraestructura en plaza de deportes de Hacienda Vieja </t>
  </si>
  <si>
    <t>Compra de alcantarillas de concreto para vado del Colegio Ricardo Castro Beer</t>
  </si>
  <si>
    <t xml:space="preserve">Cerramiento CEFOCA para resguardar los activos municipales </t>
  </si>
  <si>
    <t>Demarcación Vial en el Casco de Orotina Centro (Reordenamiento)</t>
  </si>
  <si>
    <t>Mantenimiento  de la vía en asfalto bueno en urbanización los Almendros Cuatro Esquinas 2-09-030</t>
  </si>
  <si>
    <t>Parrillas Faltantes proyecto Villa los Reyes 2-09-027</t>
  </si>
  <si>
    <t>Mantenimiento  de la vía de TSB regular a asfalto bueno en asentamiento Mollejones 2-09-081 (180m)</t>
  </si>
  <si>
    <t>Mantenimiento de la Vía de asfalto regular a asfalto bueno en la calle Colégio Ricardo Castro 2-09-020 (120m)</t>
  </si>
  <si>
    <t>Mantenimiento de la Vía de asfalto bueno a asfalto bueno en las calles al este de Santa Rita 2-09-009 (1,18 km)</t>
  </si>
  <si>
    <t>Mejoramiento de la Vía de lastre regular a asfalto bueno en las calles de Cebadilla 2-09-048 (210 m)</t>
  </si>
  <si>
    <t>Mantenimiento de la Vía de asfalto bueno a asfalto bueno en Corazón de María calle asfaltada Canasteros 2-09-047 (100 m)</t>
  </si>
  <si>
    <t>Mantenimiento de la Vía de adoquinada bueno a adoquinado bueno en la calle Abopac 2-09-019 (460m)</t>
  </si>
  <si>
    <t>Mejoramiento de la Vía de TSB regular a Asfalto bueno en la calle Centro Ceiba 2-09-019 (390m)</t>
  </si>
  <si>
    <t>Mantenimiento de la Vía de asfalto regular a asfalto bueno en la calle principal Hacienda Vieja 2-09-045 (660m)</t>
  </si>
  <si>
    <t>Mejoramiento  de la vía de sello a asfalto bueno en Barrio Jesús 2-09-031 (70m)</t>
  </si>
  <si>
    <t>Mejoramiento  de la vía de asfalto bueno a asfalto bueno en Calle Rojas 2-09-017 (950m)</t>
  </si>
  <si>
    <t>Mantenimiento de la Vía de asfalto bueno a asfalto bueno en comunidades de Tres Marías y Las Palmas 2-09-017 (520 m)</t>
  </si>
  <si>
    <t>Mejoramiento de la Vía de lastre regular a asfalto bueno en las calles internas de Mollejones 2-09-081 (30 m)</t>
  </si>
  <si>
    <t>Proyecto de reconstrucción de aceras en el casco central de Orotina</t>
  </si>
  <si>
    <t>Construcción y mantenimiento de puentes proyecto Puente sobre quebrada Mollejones (Intercambio de la Rita)  (P3-29)</t>
  </si>
  <si>
    <t>Remodelación oficinas Infraestructura Vial (Plantel Municipal)</t>
  </si>
  <si>
    <t xml:space="preserve">Fortalecer partidas presupuestarias del plan de trabajo del Comité Persona Joven de Orotina </t>
  </si>
  <si>
    <t>Fortalecer partidas presupuestarias del Programa CONAPAM</t>
  </si>
  <si>
    <t xml:space="preserve">Adquisición de unidad móvil para la fiscalización de rutas de recolección de residuos </t>
  </si>
  <si>
    <t xml:space="preserve">Compra de dos vehículos institucionales 4x4  para fiscalización </t>
  </si>
  <si>
    <t>6 Instalaciones</t>
  </si>
  <si>
    <t>3 Vías de comunicación terrestre</t>
  </si>
  <si>
    <t>4 Vías de comunicación terrestre</t>
  </si>
  <si>
    <t>Recursos ejecutados entre cantidad de recursos presupuestados</t>
  </si>
  <si>
    <t>Yuliana Cordero Viales, oficina adulto mayor y discapacidad</t>
  </si>
  <si>
    <t>Compra de equipo y mobiliario de oficina para mejorar las condiciones de trabajo de Narime</t>
  </si>
  <si>
    <t>Compra de equipo y mobiliario de oficina para mejorar las condiciones de trabajo de Cefoca</t>
  </si>
  <si>
    <t>Contratación de jornales ocasionales para trabajos en el servicio de Aseo de vías</t>
  </si>
  <si>
    <t>Dar contenido presupuestario para contratar empresa para brindar servicio de Aseo de Vías</t>
  </si>
  <si>
    <t>Presupuesto Extraordinario 01-2023</t>
  </si>
  <si>
    <t xml:space="preserve">Contratación de auditoría financiera para la supervisión de los fondos de la embajada de Japón - Gestión de Residuos Orgánicos. </t>
  </si>
  <si>
    <t>Implementación del servicio  de recolección, transporte y gestión de los residuos valorizables "reciclaje" y especiales en el cantón de Orotina</t>
  </si>
  <si>
    <t>Implementación del servicio de servicio de recolección, transporte y gestión de los residuos organicos en el cantón de Orotina</t>
  </si>
  <si>
    <t>Construcción de galerón para el tratamiento de residuos sólidos orgánicos en el cantón de Orotina</t>
  </si>
  <si>
    <t>Contratación de empresa para realizar la restructuraciòn del osario del Cementerio Municipal</t>
  </si>
  <si>
    <t>Contratación de empresa para realizar mejoras en la infraestructura de los parques del distrito primero</t>
  </si>
  <si>
    <t>Contratación de jornales ocasionales para trabajos en el servicio de Acueducto</t>
  </si>
  <si>
    <t>Contratación de empresa de alquiler de maquinaria para realizar trabajos en el acueducto</t>
  </si>
  <si>
    <t>Compra de maquinaria, equipo y mobiliario (valvulas, hidrómetros) para el buen funcionamiento de acueducto</t>
  </si>
  <si>
    <t>Compra de tubería y accesorios para realizar trabajos en calle Santa Fe a 4 Esquinas</t>
  </si>
  <si>
    <t>Contratación de estudio técnico para determinar la viabilidad técnica y financiera para darle agua al sector marginal de ruta 27 sector Coyotera al puente de Hacienda Vieja</t>
  </si>
  <si>
    <t xml:space="preserve">Contratación de servicios para apoyar la gestión social y cultural de la Municipalidad </t>
  </si>
  <si>
    <t>Adquirir recursos para fortalecer la gestión del departamento de comunicaciones (información, otros servicios de gestión y apoyo, textiles y vestuario)</t>
  </si>
  <si>
    <t>Compra e Instalación de cielo raso de tablilla plástica en la telesecundaria la Ceiba</t>
  </si>
  <si>
    <t>Mejoras en la infraestructura de la Escuela Roberto Castro Vargas</t>
  </si>
  <si>
    <t>Adquisición de abanicos para el CENCINAI</t>
  </si>
  <si>
    <t>Diseño y construcción de gradas de Barrio Nuevo</t>
  </si>
  <si>
    <t xml:space="preserve">Reconstrucción del sistema de drenaje y superficie de ruedo del boulevard contiguo al Campo Ferial y sus alrededores </t>
  </si>
  <si>
    <t>Mantenimiento de la Vía de asfalto bueno a asfalto bueno del Túnel Huacas a Santa Rita 2-09-009 (1130m)</t>
  </si>
  <si>
    <t>Mantenimiento de la vía en asfalto bueno en urbanización los Juan Pablo Segundo, Flor de Liz, Calle los Rodríguez y ruta a Piedra Azul 2-09-028</t>
  </si>
  <si>
    <t>Mantenimiento de la Vía de asfalto bueno a asfalto bueno en las calles internas de barrio el Carmen-09-077(1,18 km)</t>
  </si>
  <si>
    <t xml:space="preserve">Reconstrucción del sistema de drenaje y superficie de ruedo del boulevard contiguo al campo ferial y sus alrededores </t>
  </si>
  <si>
    <t xml:space="preserve">Ampliación contratación de Microempresa  (Octubre, Noviembre y Diciembre) </t>
  </si>
  <si>
    <t>Intervención vial de la calle cantonal 2-09-072 (El Vivero)</t>
  </si>
  <si>
    <t>Contratación de empresa para realizar la restructuración del osario del Cementerio Municipal</t>
  </si>
  <si>
    <t>Contratación de empresa para mejoras en propuesta técnica en las quebradas.</t>
  </si>
  <si>
    <t>Ampliación de alcantarillas y cabezales de las entradas en los sectores (2-09-003) Cámara de Ganaderos, (2-09-004) Carbonera y (2-09-072) El vivero</t>
  </si>
  <si>
    <t>Construcción de aceras y reconstrucción del sistema de drenaje sector kilómetro II</t>
  </si>
  <si>
    <t>Mejoramiento de la superficie de ruedo y sistema de drenaje de la calle cantonal 2-09-009 (Cuesta Blanca)</t>
  </si>
  <si>
    <t>Compra e instalación de verjas de seguridad en ventanas de CEFOCA</t>
  </si>
  <si>
    <t>Construcción de estructuras de aros de básquet y demarcación de cancha 3 NARIME</t>
  </si>
  <si>
    <t>Reparación y equipamiento de salón multiuso de Barrio Jesús</t>
  </si>
  <si>
    <t>Restauración de bodega del Ferrocarril según convenio ( Restauración de bodega del Incofer)</t>
  </si>
  <si>
    <t>P1-31</t>
  </si>
  <si>
    <t>P2-25</t>
  </si>
  <si>
    <t>P3-94</t>
  </si>
  <si>
    <t>P1-01</t>
  </si>
  <si>
    <t>P1-32</t>
  </si>
  <si>
    <t>P1-33</t>
  </si>
  <si>
    <t>P1-30</t>
  </si>
  <si>
    <t>P1-02</t>
  </si>
  <si>
    <t>P1-21</t>
  </si>
  <si>
    <t>P1-03</t>
  </si>
  <si>
    <t>P1-34</t>
  </si>
  <si>
    <t>P1-35</t>
  </si>
  <si>
    <t>P1-36</t>
  </si>
  <si>
    <t>P1-37</t>
  </si>
  <si>
    <t>P1-38</t>
  </si>
  <si>
    <t>P1-39</t>
  </si>
  <si>
    <t>P1-40</t>
  </si>
  <si>
    <t>P1-41</t>
  </si>
  <si>
    <t>5.1.1.33</t>
  </si>
  <si>
    <t>5.1.1.34</t>
  </si>
  <si>
    <t>5.1.1.36</t>
  </si>
  <si>
    <t>5.1.1.35</t>
  </si>
  <si>
    <t>5.1.1.37</t>
  </si>
  <si>
    <t>5.1.1.38</t>
  </si>
  <si>
    <t>5.1.1.39</t>
  </si>
  <si>
    <t>5.1.1.40</t>
  </si>
  <si>
    <t>5.1.1.41</t>
  </si>
  <si>
    <t>5.1.1.42</t>
  </si>
  <si>
    <t>5.1.1.43</t>
  </si>
  <si>
    <t>P2-26</t>
  </si>
  <si>
    <t>P2-27</t>
  </si>
  <si>
    <t>P2-28</t>
  </si>
  <si>
    <t>P2-06</t>
  </si>
  <si>
    <t>P2-09</t>
  </si>
  <si>
    <t>P2-04</t>
  </si>
  <si>
    <t>P2-14</t>
  </si>
  <si>
    <t>P2-23</t>
  </si>
  <si>
    <t>P2-24</t>
  </si>
  <si>
    <t>P2-01</t>
  </si>
  <si>
    <t>P2-29</t>
  </si>
  <si>
    <t>P2-30</t>
  </si>
  <si>
    <t>P2-31</t>
  </si>
  <si>
    <t>P2-32</t>
  </si>
  <si>
    <t>P2-33</t>
  </si>
  <si>
    <t>P2-34</t>
  </si>
  <si>
    <t>P2-35</t>
  </si>
  <si>
    <t>P2-36</t>
  </si>
  <si>
    <t>P2-37</t>
  </si>
  <si>
    <t>P2-38</t>
  </si>
  <si>
    <t>P2-39</t>
  </si>
  <si>
    <t>P2-40</t>
  </si>
  <si>
    <t>P2-41</t>
  </si>
  <si>
    <t>P2-42</t>
  </si>
  <si>
    <t>P2-43</t>
  </si>
  <si>
    <t>P2-44</t>
  </si>
  <si>
    <t>P2-45</t>
  </si>
  <si>
    <t>P3-41</t>
  </si>
  <si>
    <t>P3-95</t>
  </si>
  <si>
    <t>P3-96</t>
  </si>
  <si>
    <t>P3-97</t>
  </si>
  <si>
    <t>P3-98</t>
  </si>
  <si>
    <t>P3-99</t>
  </si>
  <si>
    <t>P3-100</t>
  </si>
  <si>
    <t>P3-101</t>
  </si>
  <si>
    <t>P3-102</t>
  </si>
  <si>
    <t>P3-103</t>
  </si>
  <si>
    <t>P3-104</t>
  </si>
  <si>
    <t>P3-105</t>
  </si>
  <si>
    <t>P3-106</t>
  </si>
  <si>
    <t>P3-107</t>
  </si>
  <si>
    <t>P3-108</t>
  </si>
  <si>
    <t>P3-109</t>
  </si>
  <si>
    <t>P3-110</t>
  </si>
  <si>
    <t>P3-111</t>
  </si>
  <si>
    <t>P3-112</t>
  </si>
  <si>
    <t>P3-113</t>
  </si>
  <si>
    <t>P3-114</t>
  </si>
  <si>
    <t>P3-115</t>
  </si>
  <si>
    <t>P3-116</t>
  </si>
  <si>
    <t>P3-117</t>
  </si>
  <si>
    <t>P3-118</t>
  </si>
  <si>
    <t>P3-119</t>
  </si>
  <si>
    <t>P3-120</t>
  </si>
  <si>
    <t>P3-121</t>
  </si>
  <si>
    <t>P3-122</t>
  </si>
  <si>
    <t>P3-123</t>
  </si>
  <si>
    <t>P3-124</t>
  </si>
  <si>
    <t>P3-125</t>
  </si>
  <si>
    <t>P3-126</t>
  </si>
  <si>
    <t>P3-127</t>
  </si>
  <si>
    <t>P3-128</t>
  </si>
  <si>
    <t>P3-129</t>
  </si>
  <si>
    <t>P3-130</t>
  </si>
  <si>
    <t>P3-131</t>
  </si>
  <si>
    <t>P3-132</t>
  </si>
  <si>
    <t>P3-133</t>
  </si>
  <si>
    <t>P3-134</t>
  </si>
  <si>
    <t>P3-135</t>
  </si>
  <si>
    <t>P3-136</t>
  </si>
  <si>
    <t>P3-137</t>
  </si>
  <si>
    <t>P3-138</t>
  </si>
  <si>
    <t>P3-139</t>
  </si>
  <si>
    <t>P3-140</t>
  </si>
  <si>
    <t>P3-141</t>
  </si>
  <si>
    <t>P3-142</t>
  </si>
  <si>
    <t>P3-143</t>
  </si>
  <si>
    <t>P3-144</t>
  </si>
  <si>
    <t>P3-15</t>
  </si>
  <si>
    <t>P3-145</t>
  </si>
  <si>
    <t>P3-38</t>
  </si>
  <si>
    <t>P3-03</t>
  </si>
  <si>
    <t>P3-147</t>
  </si>
  <si>
    <t>P3-148</t>
  </si>
  <si>
    <t>P3-149</t>
  </si>
  <si>
    <t>P3-150</t>
  </si>
  <si>
    <t>P3-151</t>
  </si>
  <si>
    <t>P3-152</t>
  </si>
  <si>
    <t>P3-153</t>
  </si>
  <si>
    <t>P3-154</t>
  </si>
  <si>
    <t>P3-20</t>
  </si>
  <si>
    <t>III</t>
  </si>
  <si>
    <t>Extraordinario 01-2023</t>
  </si>
  <si>
    <t xml:space="preserve">I </t>
  </si>
  <si>
    <t xml:space="preserve">II </t>
  </si>
  <si>
    <t>Monto aprobado CGR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</si>
</sst>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0_-;\-* #,##0.00_-;_-* &quot;-&quot;??_-;_-@"/>
    <numFmt numFmtId="166" formatCode="_-* #,##0.000_-;\-* #,##0.000_-;_-* &quot;-&quot;??_-;_-@_-"/>
    <numFmt numFmtId="167" formatCode="_-* #,##0.000_-;\-* #,##0.000_-;_-* &quot;-&quot;???_-;_-@_-"/>
  </numFmts>
  <fonts count="21" x14ac:knownFonts="1">
    <font>
      <sz val="11"/>
      <color theme="1"/>
      <name val="Calibri"/>
      <family val="2"/>
      <scheme val="minor"/>
    </font>
    <font>
      <sz val="10"/>
      <color theme="1"/>
      <name val="Arial"/>
      <family val="2"/>
    </font>
    <font>
      <b/>
      <sz val="11"/>
      <color theme="1"/>
      <name val="Arial"/>
      <family val="2"/>
    </font>
    <font>
      <b/>
      <sz val="10"/>
      <color theme="1"/>
      <name val="Arial"/>
      <family val="2"/>
    </font>
    <font>
      <sz val="10"/>
      <name val="Arial"/>
      <family val="2"/>
    </font>
    <font>
      <sz val="10"/>
      <color rgb="FF000000"/>
      <name val="Arial"/>
      <family val="2"/>
    </font>
    <font>
      <b/>
      <sz val="10"/>
      <color rgb="FFDAEEF3"/>
      <name val="Arial"/>
      <family val="2"/>
    </font>
    <font>
      <b/>
      <sz val="10"/>
      <color rgb="FF0000FF"/>
      <name val="Arial"/>
      <family val="2"/>
    </font>
    <font>
      <vertAlign val="superscript"/>
      <sz val="10"/>
      <color theme="1"/>
      <name val="Arial"/>
      <family val="2"/>
    </font>
    <font>
      <sz val="10"/>
      <color theme="1"/>
      <name val="Calibri"/>
      <family val="2"/>
      <scheme val="minor"/>
    </font>
    <font>
      <sz val="11"/>
      <color theme="1"/>
      <name val="Calibri"/>
      <family val="2"/>
      <scheme val="minor"/>
    </font>
    <font>
      <sz val="8"/>
      <name val="Calibri"/>
      <family val="2"/>
      <scheme val="minor"/>
    </font>
    <font>
      <sz val="9"/>
      <color theme="1"/>
      <name val="Arial"/>
      <family val="2"/>
    </font>
    <font>
      <b/>
      <sz val="9"/>
      <color theme="1"/>
      <name val="Arial"/>
      <family val="2"/>
    </font>
    <font>
      <b/>
      <sz val="9"/>
      <color theme="0"/>
      <name val="Arial"/>
      <family val="2"/>
    </font>
    <font>
      <sz val="10"/>
      <color rgb="FFFF0000"/>
      <name val="Arial"/>
      <family val="2"/>
    </font>
    <font>
      <b/>
      <u/>
      <sz val="10"/>
      <color theme="1"/>
      <name val="Calibri"/>
      <family val="2"/>
      <scheme val="minor"/>
    </font>
    <font>
      <sz val="9"/>
      <color indexed="81"/>
      <name val="Tahoma"/>
      <charset val="1"/>
    </font>
    <font>
      <sz val="10"/>
      <name val="Calibri"/>
      <family val="2"/>
      <scheme val="minor"/>
    </font>
    <font>
      <sz val="9"/>
      <name val="Arial"/>
      <family val="2"/>
    </font>
    <font>
      <sz val="11"/>
      <name val="Calibri"/>
      <family val="2"/>
      <scheme val="minor"/>
    </font>
  </fonts>
  <fills count="14">
    <fill>
      <patternFill patternType="none"/>
    </fill>
    <fill>
      <patternFill patternType="gray125"/>
    </fill>
    <fill>
      <patternFill patternType="solid">
        <fgColor rgb="FFF2F2F2"/>
        <bgColor rgb="FFF2F2F2"/>
      </patternFill>
    </fill>
    <fill>
      <patternFill patternType="solid">
        <fgColor rgb="FFFFFF99"/>
        <bgColor rgb="FFFFFF99"/>
      </patternFill>
    </fill>
    <fill>
      <patternFill patternType="solid">
        <fgColor rgb="FFB2A1C7"/>
        <bgColor rgb="FFB2A1C7"/>
      </patternFill>
    </fill>
    <fill>
      <patternFill patternType="solid">
        <fgColor rgb="FF99CCFF"/>
        <bgColor rgb="FF99CCFF"/>
      </patternFill>
    </fill>
    <fill>
      <patternFill patternType="solid">
        <fgColor theme="0"/>
        <bgColor indexed="64"/>
      </patternFill>
    </fill>
    <fill>
      <patternFill patternType="solid">
        <fgColor rgb="FFFFCC99"/>
        <bgColor rgb="FFFFCC99"/>
      </patternFill>
    </fill>
    <fill>
      <patternFill patternType="solid">
        <fgColor rgb="FFCCFFCC"/>
        <bgColor rgb="FFCCFFCC"/>
      </patternFill>
    </fill>
    <fill>
      <patternFill patternType="solid">
        <fgColor rgb="FFFFFF00"/>
        <bgColor indexed="64"/>
      </patternFill>
    </fill>
    <fill>
      <patternFill patternType="solid">
        <fgColor theme="0"/>
        <bgColor rgb="FFFFFF00"/>
      </patternFill>
    </fill>
    <fill>
      <patternFill patternType="solid">
        <fgColor rgb="FF002060"/>
        <bgColor indexed="64"/>
      </patternFill>
    </fill>
    <fill>
      <patternFill patternType="solid">
        <fgColor theme="7" tint="0.79998168889431442"/>
        <bgColor indexed="64"/>
      </patternFill>
    </fill>
    <fill>
      <patternFill patternType="solid">
        <fgColor theme="7" tint="0.59999389629810485"/>
        <bgColor indexed="64"/>
      </patternFill>
    </fill>
  </fills>
  <borders count="85">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indexed="64"/>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indexed="64"/>
      </left>
      <right/>
      <top/>
      <bottom style="medium">
        <color rgb="FF000000"/>
      </bottom>
      <diagonal/>
    </border>
    <border>
      <left style="thin">
        <color rgb="FF000000"/>
      </left>
      <right style="medium">
        <color indexed="64"/>
      </right>
      <top/>
      <bottom style="medium">
        <color rgb="FF000000"/>
      </bottom>
      <diagonal/>
    </border>
    <border>
      <left style="medium">
        <color indexed="64"/>
      </left>
      <right/>
      <top style="medium">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bottom/>
      <diagonal/>
    </border>
    <border>
      <left/>
      <right style="medium">
        <color indexed="64"/>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indexed="64"/>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rgb="FF000000"/>
      </right>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rgb="FF000000"/>
      </bottom>
      <diagonal/>
    </border>
    <border>
      <left style="medium">
        <color indexed="64"/>
      </left>
      <right/>
      <top/>
      <bottom style="medium">
        <color indexed="64"/>
      </bottom>
      <diagonal/>
    </border>
    <border>
      <left/>
      <right/>
      <top/>
      <bottom style="medium">
        <color indexed="64"/>
      </bottom>
      <diagonal/>
    </border>
    <border>
      <left style="medium">
        <color rgb="FF000000"/>
      </left>
      <right style="medium">
        <color rgb="FF000000"/>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rgb="FF000000"/>
      </right>
      <top/>
      <bottom style="medium">
        <color indexed="64"/>
      </bottom>
      <diagonal/>
    </border>
    <border>
      <left style="thin">
        <color rgb="FF000000"/>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rgb="FF000000"/>
      </right>
      <top/>
      <bottom/>
      <diagonal/>
    </border>
    <border>
      <left style="medium">
        <color rgb="FF000000"/>
      </left>
      <right style="thin">
        <color rgb="FF000000"/>
      </right>
      <top/>
      <bottom style="thin">
        <color indexed="64"/>
      </bottom>
      <diagonal/>
    </border>
    <border>
      <left style="medium">
        <color rgb="FF000000"/>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s>
  <cellStyleXfs count="3">
    <xf numFmtId="0" fontId="0" fillId="0" borderId="0"/>
    <xf numFmtId="0" fontId="4" fillId="0" borderId="0"/>
    <xf numFmtId="43" fontId="10" fillId="0" borderId="0" applyFont="0" applyFill="0" applyBorder="0" applyAlignment="0" applyProtection="0"/>
  </cellStyleXfs>
  <cellXfs count="383">
    <xf numFmtId="0" fontId="0" fillId="0" borderId="0" xfId="0"/>
    <xf numFmtId="0" fontId="1" fillId="0" borderId="0" xfId="0" applyFont="1"/>
    <xf numFmtId="4" fontId="3" fillId="0" borderId="0" xfId="0" applyNumberFormat="1" applyFont="1" applyAlignment="1">
      <alignment horizontal="center"/>
    </xf>
    <xf numFmtId="4" fontId="1" fillId="0" borderId="0" xfId="0" applyNumberFormat="1" applyFont="1"/>
    <xf numFmtId="0" fontId="6" fillId="0" borderId="0" xfId="0" applyFont="1" applyAlignment="1">
      <alignment horizontal="center"/>
    </xf>
    <xf numFmtId="0" fontId="3" fillId="0" borderId="0" xfId="0" applyFont="1" applyAlignment="1">
      <alignment horizontal="left"/>
    </xf>
    <xf numFmtId="0" fontId="7" fillId="0" borderId="0" xfId="0" applyFont="1" applyAlignment="1">
      <alignment horizontal="left"/>
    </xf>
    <xf numFmtId="0" fontId="3" fillId="0" borderId="0" xfId="0" applyFont="1" applyAlignment="1">
      <alignment horizontal="left" vertical="top"/>
    </xf>
    <xf numFmtId="0" fontId="1" fillId="0" borderId="0" xfId="0" applyFont="1" applyAlignment="1">
      <alignment horizontal="left"/>
    </xf>
    <xf numFmtId="0" fontId="1" fillId="0" borderId="1" xfId="0" applyFont="1" applyBorder="1" applyAlignment="1">
      <alignment horizontal="justify" vertical="top" wrapText="1"/>
    </xf>
    <xf numFmtId="0" fontId="2" fillId="0" borderId="0" xfId="0" applyFont="1" applyAlignment="1">
      <alignment horizontal="left" vertical="top"/>
    </xf>
    <xf numFmtId="0" fontId="3" fillId="0" borderId="0" xfId="0" applyFont="1" applyAlignment="1">
      <alignment horizontal="right" vertical="top"/>
    </xf>
    <xf numFmtId="0" fontId="1" fillId="0" borderId="1" xfId="0" applyFont="1" applyBorder="1" applyAlignment="1">
      <alignment horizontal="left" vertical="top"/>
    </xf>
    <xf numFmtId="4" fontId="3" fillId="0" borderId="0" xfId="0" applyNumberFormat="1" applyFont="1" applyAlignment="1">
      <alignment horizontal="left" vertical="top"/>
    </xf>
    <xf numFmtId="0" fontId="3" fillId="0" borderId="0" xfId="0" applyFont="1"/>
    <xf numFmtId="0" fontId="8" fillId="0" borderId="0" xfId="0" applyFont="1" applyAlignment="1">
      <alignment horizontal="left"/>
    </xf>
    <xf numFmtId="0" fontId="1" fillId="0" borderId="0" xfId="0" applyFont="1" applyAlignment="1">
      <alignment horizontal="center"/>
    </xf>
    <xf numFmtId="0" fontId="3" fillId="0" borderId="0" xfId="0" applyFont="1" applyAlignment="1">
      <alignment horizontal="center"/>
    </xf>
    <xf numFmtId="4" fontId="3" fillId="0" borderId="0" xfId="0" applyNumberFormat="1" applyFont="1" applyAlignment="1">
      <alignment horizontal="left"/>
    </xf>
    <xf numFmtId="0" fontId="9" fillId="0" borderId="0" xfId="0" applyFont="1"/>
    <xf numFmtId="0" fontId="3" fillId="4" borderId="18" xfId="0" applyFont="1" applyFill="1" applyBorder="1" applyAlignment="1">
      <alignment horizontal="center" vertical="center"/>
    </xf>
    <xf numFmtId="165" fontId="1" fillId="0" borderId="24" xfId="0" applyNumberFormat="1" applyFont="1" applyBorder="1" applyAlignment="1">
      <alignment horizontal="right" vertical="top"/>
    </xf>
    <xf numFmtId="165" fontId="1" fillId="6" borderId="24" xfId="0" applyNumberFormat="1" applyFont="1" applyFill="1" applyBorder="1" applyAlignment="1">
      <alignment horizontal="left" vertical="top"/>
    </xf>
    <xf numFmtId="0" fontId="1" fillId="0" borderId="24" xfId="0" applyFont="1" applyBorder="1" applyAlignment="1">
      <alignment horizontal="justify" vertical="top" wrapText="1"/>
    </xf>
    <xf numFmtId="0" fontId="1" fillId="0" borderId="24" xfId="0" applyFont="1" applyBorder="1" applyAlignment="1">
      <alignment horizontal="center" vertical="top"/>
    </xf>
    <xf numFmtId="0" fontId="1" fillId="6" borderId="24" xfId="0" applyFont="1" applyFill="1" applyBorder="1" applyAlignment="1">
      <alignment horizontal="justify" vertical="top" wrapText="1"/>
    </xf>
    <xf numFmtId="0" fontId="3" fillId="7" borderId="14" xfId="0" applyFont="1" applyFill="1" applyBorder="1" applyAlignment="1">
      <alignment vertical="center"/>
    </xf>
    <xf numFmtId="0" fontId="3" fillId="7" borderId="11" xfId="0" applyFont="1" applyFill="1" applyBorder="1" applyAlignment="1">
      <alignment vertical="center"/>
    </xf>
    <xf numFmtId="0" fontId="3" fillId="7" borderId="15" xfId="0" applyFont="1" applyFill="1" applyBorder="1" applyAlignment="1">
      <alignment horizontal="center" vertical="center"/>
    </xf>
    <xf numFmtId="0" fontId="3" fillId="7" borderId="25" xfId="0" applyFont="1" applyFill="1" applyBorder="1" applyAlignment="1">
      <alignment vertical="center"/>
    </xf>
    <xf numFmtId="0" fontId="3" fillId="7" borderId="22" xfId="0" applyFont="1" applyFill="1" applyBorder="1" applyAlignment="1">
      <alignment vertical="center"/>
    </xf>
    <xf numFmtId="164" fontId="3" fillId="7" borderId="22" xfId="0" applyNumberFormat="1" applyFont="1" applyFill="1" applyBorder="1" applyAlignment="1">
      <alignment vertical="center"/>
    </xf>
    <xf numFmtId="164" fontId="3" fillId="7" borderId="22" xfId="0" applyNumberFormat="1" applyFont="1" applyFill="1" applyBorder="1" applyAlignment="1">
      <alignment horizontal="center" vertical="center"/>
    </xf>
    <xf numFmtId="4" fontId="3" fillId="7" borderId="26" xfId="0" applyNumberFormat="1" applyFont="1" applyFill="1" applyBorder="1" applyAlignment="1">
      <alignment vertical="center"/>
    </xf>
    <xf numFmtId="4" fontId="3" fillId="3" borderId="7" xfId="0" applyNumberFormat="1" applyFont="1" applyFill="1" applyBorder="1" applyAlignment="1">
      <alignment vertical="center"/>
    </xf>
    <xf numFmtId="4" fontId="3" fillId="3" borderId="4" xfId="0" applyNumberFormat="1" applyFont="1" applyFill="1" applyBorder="1" applyAlignment="1">
      <alignment vertical="center"/>
    </xf>
    <xf numFmtId="0" fontId="3" fillId="3" borderId="7" xfId="0" applyFont="1" applyFill="1" applyBorder="1" applyAlignment="1">
      <alignment horizontal="center" vertical="center"/>
    </xf>
    <xf numFmtId="9" fontId="3" fillId="3" borderId="4" xfId="0" applyNumberFormat="1" applyFont="1" applyFill="1" applyBorder="1" applyAlignment="1">
      <alignment vertical="center"/>
    </xf>
    <xf numFmtId="4" fontId="3" fillId="8" borderId="2" xfId="0" applyNumberFormat="1" applyFont="1" applyFill="1" applyBorder="1" applyAlignment="1">
      <alignment vertical="center"/>
    </xf>
    <xf numFmtId="9" fontId="3" fillId="8" borderId="2" xfId="0" applyNumberFormat="1" applyFont="1" applyFill="1" applyBorder="1" applyAlignment="1">
      <alignment vertical="center"/>
    </xf>
    <xf numFmtId="0" fontId="3" fillId="8" borderId="2" xfId="0" applyFont="1" applyFill="1" applyBorder="1" applyAlignment="1">
      <alignment horizontal="center" vertical="center"/>
    </xf>
    <xf numFmtId="9" fontId="3" fillId="8" borderId="1" xfId="0" applyNumberFormat="1" applyFont="1" applyFill="1" applyBorder="1" applyAlignment="1">
      <alignment vertical="center"/>
    </xf>
    <xf numFmtId="9" fontId="3" fillId="8" borderId="13" xfId="0" applyNumberFormat="1" applyFont="1" applyFill="1" applyBorder="1" applyAlignment="1">
      <alignment vertical="center"/>
    </xf>
    <xf numFmtId="0" fontId="3" fillId="4" borderId="4" xfId="0" applyFont="1" applyFill="1" applyBorder="1" applyAlignment="1">
      <alignment horizontal="center"/>
    </xf>
    <xf numFmtId="0" fontId="3" fillId="4" borderId="28" xfId="0" applyFont="1" applyFill="1" applyBorder="1" applyAlignment="1">
      <alignment horizontal="center" vertical="center"/>
    </xf>
    <xf numFmtId="4" fontId="3" fillId="3" borderId="2" xfId="0" applyNumberFormat="1" applyFont="1" applyFill="1" applyBorder="1" applyAlignment="1">
      <alignment vertical="center"/>
    </xf>
    <xf numFmtId="4" fontId="3" fillId="3" borderId="1" xfId="0" applyNumberFormat="1" applyFont="1" applyFill="1" applyBorder="1" applyAlignment="1">
      <alignment vertical="center"/>
    </xf>
    <xf numFmtId="9" fontId="3" fillId="3" borderId="1" xfId="0" applyNumberFormat="1" applyFont="1" applyFill="1" applyBorder="1" applyAlignment="1">
      <alignment vertical="center"/>
    </xf>
    <xf numFmtId="4" fontId="3" fillId="8" borderId="15" xfId="0" applyNumberFormat="1" applyFont="1" applyFill="1" applyBorder="1" applyAlignment="1">
      <alignment vertical="center"/>
    </xf>
    <xf numFmtId="9" fontId="3" fillId="8" borderId="15" xfId="0" applyNumberFormat="1" applyFont="1" applyFill="1" applyBorder="1" applyAlignment="1">
      <alignment vertical="center"/>
    </xf>
    <xf numFmtId="0" fontId="3" fillId="8" borderId="15" xfId="0" applyFont="1" applyFill="1" applyBorder="1" applyAlignment="1">
      <alignment horizontal="center" vertical="center"/>
    </xf>
    <xf numFmtId="9" fontId="3" fillId="8" borderId="11" xfId="0" applyNumberFormat="1" applyFont="1" applyFill="1" applyBorder="1" applyAlignment="1">
      <alignment vertical="center"/>
    </xf>
    <xf numFmtId="0" fontId="3" fillId="3" borderId="2" xfId="0" applyFont="1" applyFill="1" applyBorder="1" applyAlignment="1">
      <alignment vertical="center"/>
    </xf>
    <xf numFmtId="0" fontId="3" fillId="8" borderId="2" xfId="0" applyFont="1" applyFill="1" applyBorder="1" applyAlignment="1">
      <alignment vertical="center"/>
    </xf>
    <xf numFmtId="0" fontId="3" fillId="8" borderId="15" xfId="0" applyFont="1" applyFill="1" applyBorder="1" applyAlignment="1">
      <alignment vertical="center"/>
    </xf>
    <xf numFmtId="0" fontId="3" fillId="2" borderId="30" xfId="0" applyFont="1" applyFill="1" applyBorder="1" applyAlignment="1">
      <alignment horizontal="center" vertical="center" wrapText="1"/>
    </xf>
    <xf numFmtId="0" fontId="3" fillId="3" borderId="33" xfId="0" applyFont="1" applyFill="1" applyBorder="1" applyAlignment="1">
      <alignment horizontal="center" vertical="center" wrapText="1"/>
    </xf>
    <xf numFmtId="4" fontId="3" fillId="7" borderId="38" xfId="0" applyNumberFormat="1" applyFont="1" applyFill="1" applyBorder="1" applyAlignment="1">
      <alignment vertical="center"/>
    </xf>
    <xf numFmtId="4" fontId="3" fillId="7" borderId="39" xfId="0" applyNumberFormat="1" applyFont="1" applyFill="1" applyBorder="1" applyAlignment="1">
      <alignment vertical="center"/>
    </xf>
    <xf numFmtId="4" fontId="3" fillId="3" borderId="40" xfId="0" applyNumberFormat="1" applyFont="1" applyFill="1" applyBorder="1" applyAlignment="1">
      <alignment vertical="center"/>
    </xf>
    <xf numFmtId="4" fontId="3" fillId="3" borderId="34" xfId="0" applyNumberFormat="1" applyFont="1" applyFill="1" applyBorder="1" applyAlignment="1">
      <alignment vertical="center"/>
    </xf>
    <xf numFmtId="4" fontId="3" fillId="8" borderId="41" xfId="0" applyNumberFormat="1" applyFont="1" applyFill="1" applyBorder="1" applyAlignment="1">
      <alignment vertical="center"/>
    </xf>
    <xf numFmtId="4" fontId="3" fillId="8" borderId="42" xfId="0" applyNumberFormat="1" applyFont="1" applyFill="1" applyBorder="1" applyAlignment="1">
      <alignment vertical="center"/>
    </xf>
    <xf numFmtId="4" fontId="3" fillId="8" borderId="43" xfId="0" applyNumberFormat="1" applyFont="1" applyFill="1" applyBorder="1" applyAlignment="1">
      <alignment vertical="center"/>
    </xf>
    <xf numFmtId="4" fontId="3" fillId="8" borderId="0" xfId="0" applyNumberFormat="1" applyFont="1" applyFill="1" applyAlignment="1">
      <alignment vertical="center"/>
    </xf>
    <xf numFmtId="9" fontId="3" fillId="8" borderId="0" xfId="0" applyNumberFormat="1" applyFont="1" applyFill="1" applyAlignment="1">
      <alignment vertical="center"/>
    </xf>
    <xf numFmtId="0" fontId="3" fillId="8" borderId="0" xfId="0" applyFont="1" applyFill="1" applyAlignment="1">
      <alignment horizontal="center" vertical="center"/>
    </xf>
    <xf numFmtId="4" fontId="3" fillId="8" borderId="44" xfId="0" applyNumberFormat="1" applyFont="1" applyFill="1" applyBorder="1" applyAlignment="1">
      <alignment vertical="center"/>
    </xf>
    <xf numFmtId="4" fontId="3" fillId="8" borderId="45" xfId="0" applyNumberFormat="1" applyFont="1" applyFill="1" applyBorder="1" applyAlignment="1">
      <alignment vertical="center"/>
    </xf>
    <xf numFmtId="4" fontId="3" fillId="8" borderId="46" xfId="0" applyNumberFormat="1" applyFont="1" applyFill="1" applyBorder="1" applyAlignment="1">
      <alignment vertical="center"/>
    </xf>
    <xf numFmtId="164" fontId="3" fillId="8" borderId="46" xfId="0" applyNumberFormat="1" applyFont="1" applyFill="1" applyBorder="1" applyAlignment="1">
      <alignment vertical="center"/>
    </xf>
    <xf numFmtId="0" fontId="3" fillId="8" borderId="46" xfId="0" applyFont="1" applyFill="1" applyBorder="1" applyAlignment="1">
      <alignment horizontal="center" vertical="center"/>
    </xf>
    <xf numFmtId="9" fontId="3" fillId="8" borderId="46" xfId="0" applyNumberFormat="1" applyFont="1" applyFill="1" applyBorder="1" applyAlignment="1">
      <alignment vertical="center"/>
    </xf>
    <xf numFmtId="4" fontId="3" fillId="8" borderId="47" xfId="0" applyNumberFormat="1" applyFont="1" applyFill="1" applyBorder="1" applyAlignment="1">
      <alignment vertical="center"/>
    </xf>
    <xf numFmtId="0" fontId="1" fillId="0" borderId="48" xfId="0" applyFont="1" applyBorder="1" applyAlignment="1">
      <alignment horizontal="justify" vertical="top" wrapText="1"/>
    </xf>
    <xf numFmtId="4" fontId="3" fillId="3" borderId="41" xfId="0" applyNumberFormat="1" applyFont="1" applyFill="1" applyBorder="1" applyAlignment="1">
      <alignment vertical="center"/>
    </xf>
    <xf numFmtId="4" fontId="3" fillId="3" borderId="42" xfId="0" applyNumberFormat="1" applyFont="1" applyFill="1" applyBorder="1" applyAlignment="1">
      <alignment vertical="center"/>
    </xf>
    <xf numFmtId="9" fontId="3" fillId="8" borderId="41" xfId="0" applyNumberFormat="1" applyFont="1" applyFill="1" applyBorder="1" applyAlignment="1">
      <alignment vertical="center"/>
    </xf>
    <xf numFmtId="9" fontId="3" fillId="8" borderId="38" xfId="0" applyNumberFormat="1" applyFont="1" applyFill="1" applyBorder="1" applyAlignment="1">
      <alignment vertical="center"/>
    </xf>
    <xf numFmtId="164" fontId="3" fillId="8" borderId="45" xfId="0" applyNumberFormat="1" applyFont="1" applyFill="1" applyBorder="1" applyAlignment="1">
      <alignment vertical="center"/>
    </xf>
    <xf numFmtId="0" fontId="3" fillId="7" borderId="15" xfId="0" applyFont="1" applyFill="1" applyBorder="1" applyAlignment="1">
      <alignment vertical="center"/>
    </xf>
    <xf numFmtId="0" fontId="3" fillId="7" borderId="21" xfId="0" applyFont="1" applyFill="1" applyBorder="1" applyAlignment="1">
      <alignment vertical="center"/>
    </xf>
    <xf numFmtId="4" fontId="3" fillId="7" borderId="23" xfId="0" applyNumberFormat="1" applyFont="1" applyFill="1" applyBorder="1" applyAlignment="1">
      <alignment vertical="center"/>
    </xf>
    <xf numFmtId="9" fontId="1" fillId="4" borderId="24" xfId="0" applyNumberFormat="1" applyFont="1" applyFill="1" applyBorder="1" applyAlignment="1">
      <alignment horizontal="center" vertical="top"/>
    </xf>
    <xf numFmtId="9" fontId="1" fillId="5" borderId="24" xfId="0" applyNumberFormat="1" applyFont="1" applyFill="1" applyBorder="1" applyAlignment="1">
      <alignment horizontal="center" vertical="top"/>
    </xf>
    <xf numFmtId="4" fontId="4" fillId="6" borderId="24" xfId="0" applyNumberFormat="1" applyFont="1" applyFill="1" applyBorder="1" applyAlignment="1">
      <alignment horizontal="right" vertical="top"/>
    </xf>
    <xf numFmtId="4" fontId="1" fillId="6" borderId="24" xfId="0" applyNumberFormat="1" applyFont="1" applyFill="1" applyBorder="1" applyAlignment="1">
      <alignment horizontal="right" vertical="top"/>
    </xf>
    <xf numFmtId="0" fontId="1" fillId="0" borderId="24" xfId="0" applyFont="1" applyBorder="1" applyAlignment="1">
      <alignment horizontal="left" vertical="top" wrapText="1"/>
    </xf>
    <xf numFmtId="0" fontId="1" fillId="0" borderId="50" xfId="0" applyFont="1" applyBorder="1" applyAlignment="1">
      <alignment horizontal="justify" vertical="top" wrapText="1"/>
    </xf>
    <xf numFmtId="0" fontId="1" fillId="0" borderId="51" xfId="0" applyFont="1" applyBorder="1" applyAlignment="1">
      <alignment horizontal="justify" vertical="top" wrapText="1"/>
    </xf>
    <xf numFmtId="9" fontId="1" fillId="4" borderId="51" xfId="0" applyNumberFormat="1" applyFont="1" applyFill="1" applyBorder="1" applyAlignment="1">
      <alignment horizontal="center" vertical="top"/>
    </xf>
    <xf numFmtId="9" fontId="1" fillId="5" borderId="51" xfId="0" applyNumberFormat="1" applyFont="1" applyFill="1" applyBorder="1" applyAlignment="1">
      <alignment horizontal="center" vertical="top"/>
    </xf>
    <xf numFmtId="4" fontId="4" fillId="6" borderId="51" xfId="0" applyNumberFormat="1" applyFont="1" applyFill="1" applyBorder="1" applyAlignment="1">
      <alignment horizontal="right" vertical="top"/>
    </xf>
    <xf numFmtId="0" fontId="1" fillId="0" borderId="54" xfId="0" applyFont="1" applyBorder="1" applyAlignment="1">
      <alignment horizontal="justify" vertical="top" wrapText="1"/>
    </xf>
    <xf numFmtId="9" fontId="1" fillId="4" borderId="54" xfId="0" applyNumberFormat="1" applyFont="1" applyFill="1" applyBorder="1" applyAlignment="1">
      <alignment horizontal="center" vertical="top"/>
    </xf>
    <xf numFmtId="4" fontId="3" fillId="8" borderId="38" xfId="0" applyNumberFormat="1" applyFont="1" applyFill="1" applyBorder="1" applyAlignment="1">
      <alignment vertical="center"/>
    </xf>
    <xf numFmtId="0" fontId="3" fillId="8" borderId="46" xfId="0" applyFont="1" applyFill="1" applyBorder="1" applyAlignment="1">
      <alignment vertical="center"/>
    </xf>
    <xf numFmtId="0" fontId="1" fillId="0" borderId="53" xfId="0" applyFont="1" applyBorder="1" applyAlignment="1">
      <alignment horizontal="justify" vertical="top" wrapText="1"/>
    </xf>
    <xf numFmtId="164" fontId="1" fillId="5" borderId="24" xfId="0" applyNumberFormat="1" applyFont="1" applyFill="1" applyBorder="1" applyAlignment="1">
      <alignment horizontal="center" vertical="top"/>
    </xf>
    <xf numFmtId="165" fontId="1" fillId="6" borderId="24" xfId="0" applyNumberFormat="1" applyFont="1" applyFill="1" applyBorder="1" applyAlignment="1">
      <alignment horizontal="right" vertical="top"/>
    </xf>
    <xf numFmtId="164" fontId="1" fillId="5" borderId="51" xfId="0" applyNumberFormat="1" applyFont="1" applyFill="1" applyBorder="1" applyAlignment="1">
      <alignment horizontal="center" vertical="top"/>
    </xf>
    <xf numFmtId="165" fontId="1" fillId="0" borderId="49" xfId="0" applyNumberFormat="1" applyFont="1" applyBorder="1" applyAlignment="1">
      <alignment horizontal="right" vertical="top"/>
    </xf>
    <xf numFmtId="165" fontId="1" fillId="6" borderId="49" xfId="0" applyNumberFormat="1" applyFont="1" applyFill="1" applyBorder="1" applyAlignment="1">
      <alignment horizontal="left" vertical="top"/>
    </xf>
    <xf numFmtId="165" fontId="1" fillId="6" borderId="49" xfId="0" applyNumberFormat="1" applyFont="1" applyFill="1" applyBorder="1" applyAlignment="1">
      <alignment horizontal="right" vertical="top"/>
    </xf>
    <xf numFmtId="0" fontId="1" fillId="6" borderId="54" xfId="0" applyFont="1" applyFill="1" applyBorder="1" applyAlignment="1">
      <alignment horizontal="justify" vertical="top" wrapText="1"/>
    </xf>
    <xf numFmtId="164" fontId="1" fillId="5" borderId="54" xfId="0" applyNumberFormat="1" applyFont="1" applyFill="1" applyBorder="1" applyAlignment="1">
      <alignment horizontal="center" vertical="top"/>
    </xf>
    <xf numFmtId="165" fontId="1" fillId="6" borderId="54" xfId="0" applyNumberFormat="1" applyFont="1" applyFill="1" applyBorder="1" applyAlignment="1">
      <alignment horizontal="left" vertical="top"/>
    </xf>
    <xf numFmtId="165" fontId="1" fillId="6" borderId="55" xfId="0" applyNumberFormat="1" applyFont="1" applyFill="1" applyBorder="1" applyAlignment="1">
      <alignment horizontal="left" vertical="top"/>
    </xf>
    <xf numFmtId="15" fontId="1" fillId="0" borderId="0" xfId="0" applyNumberFormat="1" applyFont="1" applyAlignment="1">
      <alignment horizontal="center"/>
    </xf>
    <xf numFmtId="9" fontId="9" fillId="0" borderId="0" xfId="0" applyNumberFormat="1" applyFont="1"/>
    <xf numFmtId="0" fontId="1" fillId="6" borderId="24" xfId="0" applyFont="1" applyFill="1" applyBorder="1" applyAlignment="1">
      <alignment horizontal="center" vertical="center"/>
    </xf>
    <xf numFmtId="0" fontId="1" fillId="6" borderId="51" xfId="0" applyFont="1" applyFill="1" applyBorder="1" applyAlignment="1">
      <alignment horizontal="center" vertical="center"/>
    </xf>
    <xf numFmtId="4" fontId="3" fillId="0" borderId="0" xfId="0" applyNumberFormat="1" applyFont="1" applyAlignment="1">
      <alignment horizontal="center" vertical="center"/>
    </xf>
    <xf numFmtId="4" fontId="1" fillId="0" borderId="51"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54" xfId="0" applyNumberFormat="1" applyFont="1" applyBorder="1" applyAlignment="1">
      <alignment horizontal="center" vertical="center"/>
    </xf>
    <xf numFmtId="0" fontId="9" fillId="0" borderId="0" xfId="0" applyFont="1" applyAlignment="1">
      <alignment horizontal="center" vertical="center"/>
    </xf>
    <xf numFmtId="4" fontId="3" fillId="7" borderId="15" xfId="0" applyNumberFormat="1" applyFont="1" applyFill="1" applyBorder="1" applyAlignment="1">
      <alignment vertical="center"/>
    </xf>
    <xf numFmtId="0" fontId="0" fillId="0" borderId="24" xfId="0" applyBorder="1"/>
    <xf numFmtId="0" fontId="3" fillId="2" borderId="31" xfId="0" applyFont="1" applyFill="1" applyBorder="1" applyAlignment="1">
      <alignment horizontal="center" vertical="center" wrapText="1"/>
    </xf>
    <xf numFmtId="4" fontId="3" fillId="7" borderId="14" xfId="0" applyNumberFormat="1" applyFont="1" applyFill="1" applyBorder="1" applyAlignment="1">
      <alignment horizontal="center" vertical="center"/>
    </xf>
    <xf numFmtId="4" fontId="3" fillId="3" borderId="7" xfId="0" applyNumberFormat="1" applyFont="1" applyFill="1" applyBorder="1" applyAlignment="1">
      <alignment horizontal="center" vertical="center"/>
    </xf>
    <xf numFmtId="4" fontId="3" fillId="8" borderId="2" xfId="0" applyNumberFormat="1" applyFont="1" applyFill="1" applyBorder="1" applyAlignment="1">
      <alignment horizontal="center" vertical="center"/>
    </xf>
    <xf numFmtId="4" fontId="3" fillId="8" borderId="0" xfId="0" applyNumberFormat="1" applyFont="1" applyFill="1" applyAlignment="1">
      <alignment horizontal="center" vertical="center"/>
    </xf>
    <xf numFmtId="4" fontId="3" fillId="8" borderId="46" xfId="0" applyNumberFormat="1" applyFont="1" applyFill="1" applyBorder="1" applyAlignment="1">
      <alignment horizontal="center" vertical="center"/>
    </xf>
    <xf numFmtId="0" fontId="12" fillId="6" borderId="24" xfId="0" applyFont="1" applyFill="1" applyBorder="1" applyAlignment="1">
      <alignment horizontal="center" vertical="center"/>
    </xf>
    <xf numFmtId="0" fontId="1" fillId="6" borderId="51" xfId="0" applyFont="1" applyFill="1" applyBorder="1" applyAlignment="1">
      <alignment horizontal="justify" vertical="top" wrapText="1"/>
    </xf>
    <xf numFmtId="0" fontId="1" fillId="9" borderId="24" xfId="0" applyFont="1" applyFill="1" applyBorder="1" applyAlignment="1">
      <alignment horizontal="center" vertical="center"/>
    </xf>
    <xf numFmtId="4" fontId="9" fillId="0" borderId="0" xfId="0" applyNumberFormat="1" applyFont="1"/>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43" fontId="9" fillId="0" borderId="0" xfId="2" applyFont="1"/>
    <xf numFmtId="4" fontId="1" fillId="6" borderId="51" xfId="0" applyNumberFormat="1" applyFont="1" applyFill="1" applyBorder="1" applyAlignment="1">
      <alignment horizontal="left" vertical="top"/>
    </xf>
    <xf numFmtId="0" fontId="9" fillId="6" borderId="24" xfId="0" applyFont="1" applyFill="1" applyBorder="1" applyAlignment="1">
      <alignment horizontal="center" vertical="center"/>
    </xf>
    <xf numFmtId="0" fontId="9" fillId="6" borderId="24" xfId="0" applyFont="1" applyFill="1" applyBorder="1" applyAlignment="1">
      <alignment vertical="center"/>
    </xf>
    <xf numFmtId="0" fontId="0" fillId="0" borderId="51" xfId="0" applyBorder="1"/>
    <xf numFmtId="0" fontId="9" fillId="0" borderId="24" xfId="0" applyFont="1" applyBorder="1"/>
    <xf numFmtId="0" fontId="3" fillId="10" borderId="1" xfId="0" applyFont="1" applyFill="1" applyBorder="1" applyAlignment="1">
      <alignment horizontal="left" vertical="top"/>
    </xf>
    <xf numFmtId="0" fontId="12" fillId="6" borderId="51" xfId="0" applyFont="1" applyFill="1" applyBorder="1" applyAlignment="1">
      <alignment horizontal="center" vertical="center"/>
    </xf>
    <xf numFmtId="165" fontId="1" fillId="0" borderId="51" xfId="0" applyNumberFormat="1" applyFont="1" applyBorder="1" applyAlignment="1">
      <alignment horizontal="right" vertical="top"/>
    </xf>
    <xf numFmtId="165" fontId="1" fillId="0" borderId="52" xfId="0" applyNumberFormat="1" applyFont="1" applyBorder="1" applyAlignment="1">
      <alignment horizontal="right" vertical="top"/>
    </xf>
    <xf numFmtId="0" fontId="12" fillId="6" borderId="54" xfId="0" applyFont="1" applyFill="1" applyBorder="1" applyAlignment="1">
      <alignment horizontal="center" vertical="center"/>
    </xf>
    <xf numFmtId="0" fontId="0" fillId="0" borderId="54" xfId="0" applyBorder="1"/>
    <xf numFmtId="0" fontId="12" fillId="0" borderId="24" xfId="0" applyFont="1" applyBorder="1" applyAlignment="1">
      <alignment horizontal="justify" vertical="top" wrapText="1"/>
    </xf>
    <xf numFmtId="0" fontId="12" fillId="0" borderId="61" xfId="0" applyFont="1" applyBorder="1" applyAlignment="1">
      <alignment horizontal="justify" vertical="top" wrapText="1"/>
    </xf>
    <xf numFmtId="0" fontId="12" fillId="0" borderId="0" xfId="0" applyFont="1" applyAlignment="1">
      <alignment horizontal="justify" vertical="top" wrapText="1"/>
    </xf>
    <xf numFmtId="0" fontId="12" fillId="0" borderId="51" xfId="0" applyFont="1" applyBorder="1" applyAlignment="1">
      <alignment horizontal="justify" vertical="top" wrapText="1"/>
    </xf>
    <xf numFmtId="0" fontId="14" fillId="11" borderId="0" xfId="0" applyFont="1" applyFill="1"/>
    <xf numFmtId="0" fontId="14" fillId="11" borderId="0" xfId="0" applyFont="1" applyFill="1" applyAlignment="1">
      <alignment wrapText="1"/>
    </xf>
    <xf numFmtId="0" fontId="13" fillId="0" borderId="0" xfId="0" applyFont="1"/>
    <xf numFmtId="0" fontId="12" fillId="0" borderId="0" xfId="0" applyFont="1"/>
    <xf numFmtId="0" fontId="9" fillId="0" borderId="51" xfId="0" applyFont="1" applyBorder="1"/>
    <xf numFmtId="0" fontId="9" fillId="0" borderId="54" xfId="0" applyFont="1" applyBorder="1"/>
    <xf numFmtId="4" fontId="1" fillId="6" borderId="24" xfId="0" applyNumberFormat="1" applyFont="1" applyFill="1" applyBorder="1" applyAlignment="1">
      <alignment horizontal="left" vertical="top"/>
    </xf>
    <xf numFmtId="0" fontId="12" fillId="0" borderId="24" xfId="0" applyFont="1" applyBorder="1"/>
    <xf numFmtId="0" fontId="12" fillId="0" borderId="61" xfId="0" applyFont="1" applyBorder="1"/>
    <xf numFmtId="0" fontId="9" fillId="0" borderId="51" xfId="0" applyFont="1" applyBorder="1" applyAlignment="1">
      <alignment horizontal="center" vertical="center"/>
    </xf>
    <xf numFmtId="0" fontId="9" fillId="0" borderId="24" xfId="0" applyFont="1" applyBorder="1" applyAlignment="1">
      <alignment horizontal="center" vertical="center"/>
    </xf>
    <xf numFmtId="0" fontId="1" fillId="0" borderId="50" xfId="0" applyFont="1" applyBorder="1" applyAlignment="1">
      <alignment horizontal="justify" vertical="center" wrapText="1"/>
    </xf>
    <xf numFmtId="0" fontId="1" fillId="0" borderId="51"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24" xfId="0" applyFont="1" applyBorder="1" applyAlignment="1">
      <alignment horizontal="center" vertical="center"/>
    </xf>
    <xf numFmtId="0" fontId="1" fillId="0" borderId="48" xfId="0" applyFont="1" applyBorder="1" applyAlignment="1">
      <alignment horizontal="justify" vertical="center" wrapText="1"/>
    </xf>
    <xf numFmtId="0" fontId="1" fillId="6" borderId="24" xfId="0" applyFont="1" applyFill="1" applyBorder="1" applyAlignment="1">
      <alignment horizontal="justify" vertical="center" wrapText="1"/>
    </xf>
    <xf numFmtId="165" fontId="1" fillId="6" borderId="24" xfId="0" applyNumberFormat="1" applyFont="1" applyFill="1" applyBorder="1" applyAlignment="1">
      <alignment horizontal="left" vertical="center"/>
    </xf>
    <xf numFmtId="165" fontId="1" fillId="6" borderId="49" xfId="0" applyNumberFormat="1" applyFont="1" applyFill="1" applyBorder="1" applyAlignment="1">
      <alignment horizontal="left" vertical="center"/>
    </xf>
    <xf numFmtId="0" fontId="1" fillId="0" borderId="51" xfId="0" applyFont="1" applyBorder="1" applyAlignment="1">
      <alignment horizontal="left" vertical="center" wrapText="1"/>
    </xf>
    <xf numFmtId="0" fontId="1" fillId="0" borderId="64" xfId="0" applyFont="1" applyBorder="1" applyAlignment="1">
      <alignment horizontal="left" vertical="center" wrapText="1"/>
    </xf>
    <xf numFmtId="165" fontId="1" fillId="0" borderId="51" xfId="0" applyNumberFormat="1" applyFont="1" applyBorder="1" applyAlignment="1">
      <alignment horizontal="left" vertical="center"/>
    </xf>
    <xf numFmtId="0" fontId="1" fillId="0" borderId="24" xfId="0" applyFont="1" applyBorder="1" applyAlignment="1">
      <alignment horizontal="left" vertical="center" wrapText="1"/>
    </xf>
    <xf numFmtId="165" fontId="1" fillId="0" borderId="24" xfId="0" applyNumberFormat="1" applyFont="1" applyBorder="1" applyAlignment="1">
      <alignment horizontal="left" vertical="center"/>
    </xf>
    <xf numFmtId="0" fontId="9" fillId="0" borderId="24" xfId="0" applyFont="1" applyBorder="1" applyAlignment="1">
      <alignment vertical="center"/>
    </xf>
    <xf numFmtId="4" fontId="1" fillId="6" borderId="24" xfId="0" applyNumberFormat="1" applyFont="1" applyFill="1" applyBorder="1" applyAlignment="1">
      <alignment horizontal="right" vertical="center"/>
    </xf>
    <xf numFmtId="4" fontId="4" fillId="6" borderId="24" xfId="0" applyNumberFormat="1" applyFont="1" applyFill="1" applyBorder="1" applyAlignment="1">
      <alignment horizontal="right" vertical="center"/>
    </xf>
    <xf numFmtId="0" fontId="1" fillId="0" borderId="68" xfId="0" applyFont="1" applyBorder="1" applyAlignment="1">
      <alignment horizontal="justify" vertical="top" wrapText="1"/>
    </xf>
    <xf numFmtId="0" fontId="0" fillId="0" borderId="69" xfId="0" applyBorder="1"/>
    <xf numFmtId="0" fontId="1" fillId="0" borderId="69" xfId="0" applyFont="1" applyBorder="1" applyAlignment="1">
      <alignment horizontal="justify" vertical="top" wrapText="1"/>
    </xf>
    <xf numFmtId="0" fontId="12" fillId="0" borderId="0" xfId="0" applyFont="1" applyAlignment="1">
      <alignment wrapText="1"/>
    </xf>
    <xf numFmtId="4" fontId="1" fillId="6" borderId="69" xfId="0" applyNumberFormat="1" applyFont="1" applyFill="1" applyBorder="1" applyAlignment="1">
      <alignment horizontal="left" vertical="top"/>
    </xf>
    <xf numFmtId="0" fontId="1" fillId="9" borderId="69" xfId="0" applyFont="1" applyFill="1" applyBorder="1" applyAlignment="1">
      <alignment horizontal="center" vertical="center"/>
    </xf>
    <xf numFmtId="0" fontId="1" fillId="6" borderId="69" xfId="0" applyFont="1" applyFill="1" applyBorder="1" applyAlignment="1">
      <alignment horizontal="justify" vertical="top" wrapText="1"/>
    </xf>
    <xf numFmtId="4" fontId="1" fillId="6" borderId="69" xfId="0" applyNumberFormat="1" applyFont="1" applyFill="1" applyBorder="1" applyAlignment="1">
      <alignment horizontal="right" vertical="top"/>
    </xf>
    <xf numFmtId="0" fontId="1" fillId="0" borderId="0" xfId="0" applyFont="1" applyAlignment="1">
      <alignment horizontal="justify" vertical="center" wrapText="1"/>
    </xf>
    <xf numFmtId="0" fontId="1" fillId="0" borderId="0" xfId="0" applyFont="1" applyAlignment="1">
      <alignment horizontal="center" vertical="top"/>
    </xf>
    <xf numFmtId="0" fontId="1" fillId="0" borderId="69" xfId="0" applyFont="1" applyBorder="1" applyAlignment="1">
      <alignment horizontal="justify" vertical="center" wrapText="1"/>
    </xf>
    <xf numFmtId="0" fontId="9" fillId="0" borderId="69" xfId="0" applyFont="1" applyBorder="1" applyAlignment="1">
      <alignment vertical="center"/>
    </xf>
    <xf numFmtId="4" fontId="1" fillId="6" borderId="69" xfId="0" applyNumberFormat="1" applyFont="1" applyFill="1" applyBorder="1" applyAlignment="1">
      <alignment horizontal="right" vertical="center"/>
    </xf>
    <xf numFmtId="0" fontId="1" fillId="9" borderId="0" xfId="0" applyFont="1" applyFill="1" applyAlignment="1">
      <alignment horizontal="center" vertical="center"/>
    </xf>
    <xf numFmtId="4" fontId="3" fillId="3" borderId="38" xfId="0" applyNumberFormat="1" applyFont="1" applyFill="1" applyBorder="1" applyAlignment="1">
      <alignment vertical="center"/>
    </xf>
    <xf numFmtId="4" fontId="3" fillId="3" borderId="15" xfId="0" applyNumberFormat="1" applyFont="1" applyFill="1" applyBorder="1" applyAlignment="1">
      <alignment vertical="center"/>
    </xf>
    <xf numFmtId="4" fontId="3" fillId="3" borderId="11" xfId="0" applyNumberFormat="1" applyFont="1" applyFill="1" applyBorder="1" applyAlignment="1">
      <alignment vertical="center"/>
    </xf>
    <xf numFmtId="0" fontId="3" fillId="3" borderId="15" xfId="0" applyFont="1" applyFill="1" applyBorder="1" applyAlignment="1">
      <alignment horizontal="center" vertical="center"/>
    </xf>
    <xf numFmtId="9" fontId="3" fillId="3" borderId="11" xfId="0" applyNumberFormat="1" applyFont="1" applyFill="1" applyBorder="1" applyAlignment="1">
      <alignment vertical="center"/>
    </xf>
    <xf numFmtId="4" fontId="3" fillId="3" borderId="71" xfId="0" applyNumberFormat="1" applyFont="1" applyFill="1" applyBorder="1" applyAlignment="1">
      <alignment vertical="center"/>
    </xf>
    <xf numFmtId="4" fontId="3" fillId="7" borderId="72" xfId="0" applyNumberFormat="1" applyFont="1" applyFill="1" applyBorder="1" applyAlignment="1">
      <alignment vertical="center"/>
    </xf>
    <xf numFmtId="4" fontId="3" fillId="7" borderId="73" xfId="0" applyNumberFormat="1" applyFont="1" applyFill="1" applyBorder="1" applyAlignment="1">
      <alignment vertical="center"/>
    </xf>
    <xf numFmtId="0" fontId="3" fillId="7" borderId="72" xfId="0" applyFont="1" applyFill="1" applyBorder="1" applyAlignment="1">
      <alignment vertical="center"/>
    </xf>
    <xf numFmtId="0" fontId="3" fillId="7" borderId="74" xfId="0" applyFont="1" applyFill="1" applyBorder="1" applyAlignment="1">
      <alignment vertical="center"/>
    </xf>
    <xf numFmtId="0" fontId="3" fillId="7" borderId="73" xfId="0" applyFont="1" applyFill="1" applyBorder="1" applyAlignment="1">
      <alignment horizontal="center" vertical="center"/>
    </xf>
    <xf numFmtId="0" fontId="3" fillId="7" borderId="75" xfId="0" applyFont="1" applyFill="1" applyBorder="1" applyAlignment="1">
      <alignment vertical="center"/>
    </xf>
    <xf numFmtId="0" fontId="3" fillId="7" borderId="76" xfId="0" applyFont="1" applyFill="1" applyBorder="1" applyAlignment="1">
      <alignment vertical="center"/>
    </xf>
    <xf numFmtId="164" fontId="3" fillId="7" borderId="76" xfId="0" applyNumberFormat="1" applyFont="1" applyFill="1" applyBorder="1" applyAlignment="1">
      <alignment vertical="center"/>
    </xf>
    <xf numFmtId="164" fontId="3" fillId="7" borderId="76" xfId="0" applyNumberFormat="1" applyFont="1" applyFill="1" applyBorder="1" applyAlignment="1">
      <alignment horizontal="center" vertical="center"/>
    </xf>
    <xf numFmtId="4" fontId="3" fillId="7" borderId="77" xfId="0" applyNumberFormat="1" applyFont="1" applyFill="1" applyBorder="1" applyAlignment="1">
      <alignment vertical="center"/>
    </xf>
    <xf numFmtId="4" fontId="3" fillId="7" borderId="78" xfId="0" applyNumberFormat="1" applyFont="1" applyFill="1" applyBorder="1" applyAlignment="1">
      <alignment vertical="center"/>
    </xf>
    <xf numFmtId="0" fontId="1" fillId="0" borderId="79" xfId="0" applyFont="1" applyBorder="1" applyAlignment="1">
      <alignment horizontal="justify" vertical="top" wrapText="1"/>
    </xf>
    <xf numFmtId="4" fontId="1" fillId="0" borderId="0" xfId="0" applyNumberFormat="1" applyFont="1" applyAlignment="1">
      <alignment horizontal="center" vertical="center"/>
    </xf>
    <xf numFmtId="4" fontId="1" fillId="0" borderId="61" xfId="0" applyNumberFormat="1" applyFont="1" applyBorder="1" applyAlignment="1">
      <alignment horizontal="center" vertical="center"/>
    </xf>
    <xf numFmtId="9" fontId="1" fillId="4" borderId="69" xfId="0" applyNumberFormat="1" applyFont="1" applyFill="1" applyBorder="1" applyAlignment="1">
      <alignment horizontal="center" vertical="top"/>
    </xf>
    <xf numFmtId="0" fontId="1" fillId="0" borderId="69" xfId="0" applyFont="1" applyBorder="1" applyAlignment="1">
      <alignment horizontal="center" vertical="top"/>
    </xf>
    <xf numFmtId="9" fontId="1" fillId="5" borderId="69" xfId="0" applyNumberFormat="1" applyFont="1" applyFill="1" applyBorder="1" applyAlignment="1">
      <alignment horizontal="center" vertical="top"/>
    </xf>
    <xf numFmtId="0" fontId="1" fillId="0" borderId="69" xfId="0" applyFont="1" applyBorder="1" applyAlignment="1">
      <alignment horizontal="left" vertical="top" wrapText="1"/>
    </xf>
    <xf numFmtId="0" fontId="3" fillId="2" borderId="8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2" xfId="0" applyFont="1" applyFill="1" applyBorder="1" applyAlignment="1">
      <alignment horizontal="center" vertical="center"/>
    </xf>
    <xf numFmtId="0" fontId="4" fillId="0" borderId="0" xfId="0" applyFont="1"/>
    <xf numFmtId="0" fontId="4" fillId="0" borderId="44" xfId="0" applyFont="1" applyBorder="1"/>
    <xf numFmtId="10" fontId="9" fillId="0" borderId="0" xfId="0" applyNumberFormat="1" applyFont="1"/>
    <xf numFmtId="4" fontId="4" fillId="12" borderId="49" xfId="0" applyNumberFormat="1" applyFont="1" applyFill="1" applyBorder="1" applyAlignment="1">
      <alignment horizontal="right" vertical="top"/>
    </xf>
    <xf numFmtId="0" fontId="3" fillId="12" borderId="0" xfId="0" applyFont="1" applyFill="1" applyAlignment="1">
      <alignment horizontal="left"/>
    </xf>
    <xf numFmtId="0" fontId="1" fillId="0" borderId="51" xfId="0" applyFont="1" applyBorder="1" applyAlignment="1">
      <alignment horizontal="left" vertical="top" wrapText="1"/>
    </xf>
    <xf numFmtId="4" fontId="16" fillId="0" borderId="0" xfId="0" applyNumberFormat="1" applyFont="1"/>
    <xf numFmtId="4" fontId="4" fillId="6" borderId="52" xfId="0" applyNumberFormat="1" applyFont="1" applyFill="1" applyBorder="1" applyAlignment="1">
      <alignment horizontal="right" vertical="top"/>
    </xf>
    <xf numFmtId="4" fontId="4" fillId="6" borderId="49" xfId="0" applyNumberFormat="1" applyFont="1" applyFill="1" applyBorder="1" applyAlignment="1">
      <alignment horizontal="right" vertical="top"/>
    </xf>
    <xf numFmtId="4" fontId="1" fillId="6" borderId="49" xfId="0" applyNumberFormat="1" applyFont="1" applyFill="1" applyBorder="1" applyAlignment="1">
      <alignment horizontal="right" vertical="top"/>
    </xf>
    <xf numFmtId="4" fontId="1" fillId="6" borderId="70" xfId="0" applyNumberFormat="1" applyFont="1" applyFill="1" applyBorder="1" applyAlignment="1">
      <alignment horizontal="right" vertical="top"/>
    </xf>
    <xf numFmtId="0" fontId="1" fillId="9" borderId="51" xfId="0" applyFont="1" applyFill="1" applyBorder="1" applyAlignment="1">
      <alignment horizontal="center" vertical="center"/>
    </xf>
    <xf numFmtId="0" fontId="3" fillId="7" borderId="73" xfId="0" applyFont="1" applyFill="1" applyBorder="1" applyAlignment="1">
      <alignment vertical="center"/>
    </xf>
    <xf numFmtId="0" fontId="12" fillId="9" borderId="24" xfId="0" applyFont="1" applyFill="1" applyBorder="1" applyAlignment="1">
      <alignment horizontal="center" vertical="center"/>
    </xf>
    <xf numFmtId="0" fontId="12" fillId="9" borderId="83" xfId="0" applyFont="1" applyFill="1" applyBorder="1" applyAlignment="1">
      <alignment horizontal="center" vertical="center"/>
    </xf>
    <xf numFmtId="0" fontId="1" fillId="6" borderId="69" xfId="0" applyFont="1" applyFill="1" applyBorder="1" applyAlignment="1">
      <alignment horizontal="center" vertical="center"/>
    </xf>
    <xf numFmtId="0" fontId="15" fillId="0" borderId="24" xfId="0" applyFont="1" applyBorder="1" applyAlignment="1">
      <alignment horizontal="justify" vertical="top" wrapText="1"/>
    </xf>
    <xf numFmtId="4" fontId="1" fillId="9" borderId="49" xfId="0" applyNumberFormat="1" applyFont="1" applyFill="1" applyBorder="1" applyAlignment="1">
      <alignment horizontal="right" vertical="top"/>
    </xf>
    <xf numFmtId="4" fontId="1" fillId="9" borderId="70" xfId="0" applyNumberFormat="1" applyFont="1" applyFill="1" applyBorder="1" applyAlignment="1">
      <alignment horizontal="right" vertical="top"/>
    </xf>
    <xf numFmtId="165" fontId="1" fillId="6" borderId="52" xfId="0" applyNumberFormat="1" applyFont="1" applyFill="1" applyBorder="1" applyAlignment="1">
      <alignment horizontal="left" vertical="center"/>
    </xf>
    <xf numFmtId="0" fontId="3" fillId="0" borderId="20" xfId="0" applyFont="1" applyBorder="1" applyAlignment="1">
      <alignment horizontal="left" vertical="center"/>
    </xf>
    <xf numFmtId="0" fontId="4" fillId="0" borderId="3" xfId="0" applyFont="1" applyBorder="1"/>
    <xf numFmtId="0" fontId="7" fillId="0" borderId="0" xfId="0" applyFont="1" applyAlignment="1">
      <alignment horizontal="left"/>
    </xf>
    <xf numFmtId="0" fontId="0" fillId="0" borderId="0" xfId="0"/>
    <xf numFmtId="4" fontId="3" fillId="0" borderId="0" xfId="0" applyNumberFormat="1" applyFont="1" applyAlignment="1">
      <alignment horizontal="center"/>
    </xf>
    <xf numFmtId="0" fontId="3" fillId="5" borderId="12" xfId="0" applyFont="1" applyFill="1" applyBorder="1" applyAlignment="1">
      <alignment horizontal="center" vertical="top" wrapText="1"/>
    </xf>
    <xf numFmtId="0" fontId="3" fillId="5" borderId="0" xfId="0" applyFont="1" applyFill="1" applyAlignment="1">
      <alignment horizontal="center" vertical="top" wrapText="1"/>
    </xf>
    <xf numFmtId="0" fontId="1" fillId="0" borderId="57" xfId="0" applyFont="1" applyBorder="1" applyAlignment="1">
      <alignment horizontal="justify" vertical="top" wrapText="1"/>
    </xf>
    <xf numFmtId="0" fontId="1" fillId="0" borderId="59" xfId="0" applyFont="1" applyBorder="1" applyAlignment="1">
      <alignment horizontal="justify" vertical="top" wrapText="1"/>
    </xf>
    <xf numFmtId="0" fontId="1" fillId="0" borderId="58" xfId="0" applyFont="1" applyBorder="1" applyAlignment="1">
      <alignment horizontal="justify" vertical="top" wrapText="1"/>
    </xf>
    <xf numFmtId="0" fontId="1" fillId="0" borderId="60" xfId="0" applyFont="1" applyBorder="1" applyAlignment="1">
      <alignment horizontal="center"/>
    </xf>
    <xf numFmtId="0" fontId="3" fillId="0" borderId="0" xfId="0" applyFont="1" applyAlignment="1">
      <alignment horizontal="center"/>
    </xf>
    <xf numFmtId="0" fontId="1" fillId="0" borderId="0" xfId="0" applyFont="1" applyAlignment="1">
      <alignment horizontal="center" wrapText="1"/>
    </xf>
    <xf numFmtId="0" fontId="1" fillId="0" borderId="20" xfId="0" applyFont="1" applyBorder="1" applyAlignment="1">
      <alignment horizontal="justify" vertical="justify" wrapText="1"/>
    </xf>
    <xf numFmtId="0" fontId="1" fillId="0" borderId="3" xfId="0" applyFont="1" applyBorder="1" applyAlignment="1">
      <alignment horizontal="justify" vertical="justify" wrapText="1"/>
    </xf>
    <xf numFmtId="0" fontId="3" fillId="5" borderId="14" xfId="0" applyFont="1" applyFill="1" applyBorder="1" applyAlignment="1">
      <alignment horizontal="center" vertical="top"/>
    </xf>
    <xf numFmtId="0" fontId="3" fillId="5" borderId="16" xfId="0" applyFont="1" applyFill="1" applyBorder="1" applyAlignment="1">
      <alignment horizontal="center" vertical="top"/>
    </xf>
    <xf numFmtId="0" fontId="3" fillId="4" borderId="4" xfId="0" applyFont="1" applyFill="1" applyBorder="1" applyAlignment="1">
      <alignment horizontal="center" vertical="center"/>
    </xf>
    <xf numFmtId="0" fontId="4" fillId="0" borderId="13" xfId="0" applyFont="1" applyBorder="1"/>
    <xf numFmtId="0" fontId="3" fillId="4" borderId="8" xfId="0" applyFont="1" applyFill="1" applyBorder="1" applyAlignment="1">
      <alignment horizontal="center" vertical="center" wrapText="1"/>
    </xf>
    <xf numFmtId="0" fontId="4" fillId="0" borderId="9" xfId="0" applyFont="1" applyBorder="1"/>
    <xf numFmtId="0" fontId="4" fillId="0" borderId="10" xfId="0" applyFont="1" applyBorder="1"/>
    <xf numFmtId="0" fontId="3" fillId="4" borderId="5" xfId="0" applyFont="1" applyFill="1" applyBorder="1" applyAlignment="1">
      <alignment horizontal="center" vertical="center" wrapText="1"/>
    </xf>
    <xf numFmtId="0" fontId="4" fillId="0" borderId="12" xfId="0" applyFont="1" applyBorder="1"/>
    <xf numFmtId="0" fontId="3" fillId="4" borderId="65" xfId="0" applyFont="1" applyFill="1" applyBorder="1" applyAlignment="1">
      <alignment horizontal="center" vertical="center" wrapText="1"/>
    </xf>
    <xf numFmtId="0" fontId="4" fillId="0" borderId="66" xfId="0" applyFont="1" applyBorder="1"/>
    <xf numFmtId="0" fontId="4" fillId="0" borderId="67" xfId="0" applyFont="1" applyBorder="1"/>
    <xf numFmtId="0" fontId="3" fillId="3" borderId="33" xfId="0" applyFont="1" applyFill="1" applyBorder="1" applyAlignment="1">
      <alignment horizontal="center" vertical="center" wrapText="1"/>
    </xf>
    <xf numFmtId="0" fontId="4" fillId="0" borderId="35" xfId="0" applyFont="1" applyBorder="1" applyAlignment="1">
      <alignment wrapText="1"/>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4" fillId="0" borderId="7" xfId="0" applyFont="1" applyBorder="1"/>
    <xf numFmtId="0" fontId="4" fillId="0" borderId="6" xfId="0" applyFont="1" applyBorder="1"/>
    <xf numFmtId="0" fontId="4" fillId="0" borderId="14" xfId="0" applyFont="1" applyBorder="1"/>
    <xf numFmtId="0" fontId="4" fillId="0" borderId="15" xfId="0" applyFont="1" applyBorder="1"/>
    <xf numFmtId="0" fontId="4" fillId="0" borderId="16" xfId="0" applyFont="1" applyBorder="1"/>
    <xf numFmtId="0" fontId="3" fillId="0" borderId="0" xfId="0" applyFont="1" applyAlignment="1">
      <alignment horizontal="left"/>
    </xf>
    <xf numFmtId="0" fontId="9" fillId="0" borderId="0" xfId="0" applyFont="1"/>
    <xf numFmtId="4" fontId="3" fillId="0" borderId="0" xfId="0" applyNumberFormat="1" applyFont="1" applyAlignment="1">
      <alignment horizontal="left"/>
    </xf>
    <xf numFmtId="0" fontId="3" fillId="0" borderId="0" xfId="0" applyFont="1" applyAlignment="1">
      <alignment horizontal="left" vertical="center" wrapText="1"/>
    </xf>
    <xf numFmtId="0" fontId="9" fillId="0" borderId="0" xfId="0" applyFont="1" applyAlignment="1">
      <alignment wrapText="1"/>
    </xf>
    <xf numFmtId="0" fontId="3" fillId="0" borderId="0" xfId="0" applyFont="1" applyAlignment="1">
      <alignment horizontal="left" vertical="center"/>
    </xf>
    <xf numFmtId="0" fontId="3" fillId="2" borderId="56" xfId="0" applyFont="1" applyFill="1" applyBorder="1" applyAlignment="1">
      <alignment horizontal="center" vertical="center"/>
    </xf>
    <xf numFmtId="0" fontId="4" fillId="0" borderId="31" xfId="0" applyFont="1" applyBorder="1"/>
    <xf numFmtId="0" fontId="4" fillId="0" borderId="63" xfId="0" applyFont="1" applyBorder="1"/>
    <xf numFmtId="0" fontId="4" fillId="0" borderId="32" xfId="0" applyFont="1" applyBorder="1"/>
    <xf numFmtId="0" fontId="3" fillId="4" borderId="7" xfId="0" applyFont="1" applyFill="1" applyBorder="1" applyAlignment="1">
      <alignment horizontal="center" vertical="center" wrapText="1"/>
    </xf>
    <xf numFmtId="0" fontId="4" fillId="0" borderId="34" xfId="0" applyFont="1" applyBorder="1"/>
    <xf numFmtId="0" fontId="3" fillId="4" borderId="17" xfId="0" applyFont="1" applyFill="1" applyBorder="1" applyAlignment="1">
      <alignment horizontal="center" vertical="center" textRotation="90"/>
    </xf>
    <xf numFmtId="0" fontId="4" fillId="0" borderId="27" xfId="0" applyFont="1" applyBorder="1"/>
    <xf numFmtId="0" fontId="3" fillId="4" borderId="19" xfId="0" applyFont="1" applyFill="1" applyBorder="1" applyAlignment="1">
      <alignment horizontal="left" vertical="center"/>
    </xf>
    <xf numFmtId="0" fontId="4" fillId="0" borderId="29" xfId="0" applyFont="1" applyBorder="1"/>
    <xf numFmtId="0" fontId="3" fillId="4" borderId="6" xfId="0" applyFont="1" applyFill="1" applyBorder="1" applyAlignment="1">
      <alignment horizontal="center" vertical="center" wrapText="1"/>
    </xf>
    <xf numFmtId="0" fontId="4" fillId="0" borderId="62" xfId="0" applyFont="1" applyBorder="1"/>
    <xf numFmtId="0" fontId="3" fillId="4" borderId="36" xfId="0" applyFont="1" applyFill="1" applyBorder="1" applyAlignment="1">
      <alignment horizontal="center" vertical="center" wrapText="1"/>
    </xf>
    <xf numFmtId="0" fontId="4" fillId="0" borderId="37" xfId="0" applyFont="1" applyBorder="1"/>
    <xf numFmtId="0" fontId="3" fillId="4" borderId="81" xfId="0" applyFont="1" applyFill="1" applyBorder="1" applyAlignment="1">
      <alignment horizontal="center" vertical="center" textRotation="90"/>
    </xf>
    <xf numFmtId="0" fontId="3" fillId="4" borderId="77" xfId="0" applyFont="1" applyFill="1" applyBorder="1" applyAlignment="1">
      <alignment horizontal="left" vertical="center"/>
    </xf>
    <xf numFmtId="0" fontId="3" fillId="4" borderId="74"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74"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74" xfId="0" applyFont="1" applyFill="1" applyBorder="1" applyAlignment="1">
      <alignment horizontal="center" vertical="center"/>
    </xf>
    <xf numFmtId="0" fontId="0" fillId="0" borderId="24" xfId="0" applyBorder="1" applyAlignment="1">
      <alignment horizontal="center" vertical="center" wrapText="1"/>
    </xf>
    <xf numFmtId="0" fontId="3" fillId="4" borderId="62" xfId="0" applyFont="1" applyFill="1" applyBorder="1" applyAlignment="1">
      <alignment horizontal="center" vertical="center" wrapText="1"/>
    </xf>
    <xf numFmtId="0" fontId="3" fillId="3" borderId="65"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40"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9" fillId="0" borderId="2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justify" vertical="top" wrapText="1"/>
    </xf>
    <xf numFmtId="0" fontId="18" fillId="0" borderId="24" xfId="0" applyFont="1" applyFill="1" applyBorder="1" applyAlignment="1">
      <alignment horizontal="center" vertical="center"/>
    </xf>
    <xf numFmtId="0" fontId="4" fillId="0" borderId="24" xfId="0" applyFont="1" applyFill="1" applyBorder="1" applyAlignment="1">
      <alignment horizontal="justify" vertical="center" wrapText="1"/>
    </xf>
    <xf numFmtId="4" fontId="1" fillId="0" borderId="49" xfId="0" applyNumberFormat="1" applyFont="1" applyFill="1" applyBorder="1" applyAlignment="1">
      <alignment horizontal="right" vertical="top"/>
    </xf>
    <xf numFmtId="4" fontId="1" fillId="0" borderId="70" xfId="0" applyNumberFormat="1" applyFont="1" applyFill="1" applyBorder="1" applyAlignment="1">
      <alignment horizontal="right" vertical="top"/>
    </xf>
    <xf numFmtId="4" fontId="1" fillId="0" borderId="24" xfId="0" applyNumberFormat="1" applyFont="1" applyFill="1" applyBorder="1" applyAlignment="1">
      <alignment horizontal="right" vertical="top"/>
    </xf>
    <xf numFmtId="4" fontId="1" fillId="0" borderId="69" xfId="0" applyNumberFormat="1" applyFont="1" applyFill="1" applyBorder="1" applyAlignment="1">
      <alignment horizontal="right" vertical="center"/>
    </xf>
    <xf numFmtId="4" fontId="1" fillId="0" borderId="24" xfId="0" applyNumberFormat="1" applyFont="1" applyFill="1" applyBorder="1" applyAlignment="1">
      <alignment horizontal="right" vertical="center"/>
    </xf>
    <xf numFmtId="4" fontId="1" fillId="0" borderId="24" xfId="0" applyNumberFormat="1" applyFont="1" applyBorder="1" applyAlignment="1">
      <alignment horizontal="center" vertical="center" wrapText="1"/>
    </xf>
    <xf numFmtId="0" fontId="4" fillId="0" borderId="48" xfId="0" applyFont="1" applyBorder="1" applyAlignment="1">
      <alignment horizontal="justify" vertical="center" wrapText="1"/>
    </xf>
    <xf numFmtId="4" fontId="4" fillId="0" borderId="24" xfId="0" applyNumberFormat="1" applyFont="1" applyBorder="1" applyAlignment="1">
      <alignment horizontal="center" vertical="center"/>
    </xf>
    <xf numFmtId="0" fontId="4" fillId="0" borderId="24" xfId="0" applyFont="1" applyBorder="1" applyAlignment="1">
      <alignment horizontal="justify" vertical="center" wrapText="1"/>
    </xf>
    <xf numFmtId="0" fontId="18" fillId="0" borderId="24" xfId="0" applyFont="1" applyBorder="1" applyAlignment="1">
      <alignment vertical="center"/>
    </xf>
    <xf numFmtId="0" fontId="19" fillId="9" borderId="24" xfId="0" applyFont="1" applyFill="1" applyBorder="1" applyAlignment="1">
      <alignment horizontal="center" vertical="center"/>
    </xf>
    <xf numFmtId="0" fontId="4" fillId="0" borderId="24" xfId="0" applyFont="1" applyBorder="1" applyAlignment="1">
      <alignment horizontal="center" vertical="center"/>
    </xf>
    <xf numFmtId="9" fontId="4" fillId="4" borderId="24" xfId="0" applyNumberFormat="1" applyFont="1" applyFill="1" applyBorder="1" applyAlignment="1">
      <alignment horizontal="center" vertical="center"/>
    </xf>
    <xf numFmtId="9" fontId="4" fillId="5" borderId="24" xfId="0" applyNumberFormat="1" applyFont="1" applyFill="1" applyBorder="1" applyAlignment="1">
      <alignment horizontal="center" vertical="center"/>
    </xf>
    <xf numFmtId="0" fontId="4" fillId="6" borderId="24" xfId="0" applyFont="1" applyFill="1" applyBorder="1" applyAlignment="1">
      <alignment horizontal="justify" vertical="center" wrapText="1"/>
    </xf>
    <xf numFmtId="4" fontId="4" fillId="12" borderId="49" xfId="0" applyNumberFormat="1" applyFont="1" applyFill="1" applyBorder="1" applyAlignment="1">
      <alignment horizontal="right" vertical="center"/>
    </xf>
    <xf numFmtId="0" fontId="18" fillId="0" borderId="0" xfId="0" applyFont="1"/>
    <xf numFmtId="0" fontId="4" fillId="0" borderId="24" xfId="0" applyFont="1" applyBorder="1" applyAlignment="1">
      <alignment horizontal="left" vertical="center" wrapText="1"/>
    </xf>
    <xf numFmtId="4" fontId="4" fillId="0" borderId="24" xfId="0" applyNumberFormat="1" applyFont="1" applyBorder="1" applyAlignment="1">
      <alignment horizontal="right" vertical="center"/>
    </xf>
    <xf numFmtId="4" fontId="4" fillId="0" borderId="69" xfId="0" applyNumberFormat="1" applyFont="1" applyBorder="1" applyAlignment="1">
      <alignment horizontal="center" vertical="center"/>
    </xf>
    <xf numFmtId="0" fontId="4" fillId="0" borderId="69" xfId="0" applyFont="1" applyBorder="1" applyAlignment="1">
      <alignment horizontal="center" vertical="center"/>
    </xf>
    <xf numFmtId="9" fontId="4" fillId="4" borderId="69" xfId="0" applyNumberFormat="1" applyFont="1" applyFill="1" applyBorder="1" applyAlignment="1">
      <alignment horizontal="center" vertical="center"/>
    </xf>
    <xf numFmtId="9" fontId="4" fillId="5" borderId="69" xfId="0" applyNumberFormat="1" applyFont="1" applyFill="1" applyBorder="1" applyAlignment="1">
      <alignment horizontal="center" vertical="center"/>
    </xf>
    <xf numFmtId="0" fontId="4" fillId="0" borderId="69" xfId="0" applyFont="1" applyBorder="1" applyAlignment="1">
      <alignment horizontal="left" vertical="center" wrapText="1"/>
    </xf>
    <xf numFmtId="4" fontId="4" fillId="6" borderId="69" xfId="0" applyNumberFormat="1" applyFont="1" applyFill="1" applyBorder="1" applyAlignment="1">
      <alignment horizontal="right" vertical="center"/>
    </xf>
    <xf numFmtId="0" fontId="4" fillId="0" borderId="48" xfId="0" applyFont="1" applyBorder="1" applyAlignment="1">
      <alignment horizontal="justify" vertical="top" wrapText="1"/>
    </xf>
    <xf numFmtId="0" fontId="20" fillId="0" borderId="24" xfId="0" applyFont="1" applyBorder="1"/>
    <xf numFmtId="0" fontId="4" fillId="0" borderId="24" xfId="0" applyFont="1" applyBorder="1" applyAlignment="1">
      <alignment horizontal="justify" vertical="top" wrapText="1"/>
    </xf>
    <xf numFmtId="4" fontId="4" fillId="6" borderId="24" xfId="0" applyNumberFormat="1" applyFont="1" applyFill="1" applyBorder="1" applyAlignment="1">
      <alignment horizontal="left" vertical="top"/>
    </xf>
    <xf numFmtId="0" fontId="18" fillId="0" borderId="24" xfId="0" applyFont="1" applyBorder="1" applyAlignment="1">
      <alignment horizontal="center" vertical="center"/>
    </xf>
    <xf numFmtId="0" fontId="4" fillId="0" borderId="61" xfId="0" applyFont="1" applyBorder="1" applyAlignment="1">
      <alignment horizontal="left" vertical="center" wrapText="1"/>
    </xf>
    <xf numFmtId="165" fontId="4" fillId="12" borderId="49" xfId="0" applyNumberFormat="1" applyFont="1" applyFill="1" applyBorder="1" applyAlignment="1">
      <alignment horizontal="left" vertical="center"/>
    </xf>
    <xf numFmtId="165" fontId="18" fillId="0" borderId="0" xfId="0" applyNumberFormat="1" applyFont="1"/>
    <xf numFmtId="0" fontId="20" fillId="0" borderId="69" xfId="0" applyFont="1" applyBorder="1"/>
    <xf numFmtId="0" fontId="4" fillId="0" borderId="69" xfId="0" applyFont="1" applyBorder="1" applyAlignment="1">
      <alignment horizontal="justify" vertical="top" wrapText="1"/>
    </xf>
    <xf numFmtId="4" fontId="4" fillId="6" borderId="0" xfId="0" applyNumberFormat="1" applyFont="1" applyFill="1" applyAlignment="1">
      <alignment horizontal="right" vertical="center"/>
    </xf>
    <xf numFmtId="0" fontId="12" fillId="0" borderId="83" xfId="0" applyFont="1" applyFill="1" applyBorder="1" applyAlignment="1">
      <alignment horizontal="center" vertical="center"/>
    </xf>
    <xf numFmtId="0" fontId="12" fillId="0" borderId="24" xfId="0" applyFont="1" applyFill="1" applyBorder="1" applyAlignment="1">
      <alignment horizontal="center" vertical="center"/>
    </xf>
    <xf numFmtId="0" fontId="19" fillId="0" borderId="24" xfId="0" applyFont="1" applyFill="1" applyBorder="1" applyAlignment="1">
      <alignment horizontal="center" vertical="center"/>
    </xf>
    <xf numFmtId="165" fontId="1" fillId="0" borderId="49" xfId="0" applyNumberFormat="1" applyFont="1" applyFill="1" applyBorder="1" applyAlignment="1">
      <alignment horizontal="left" vertical="center"/>
    </xf>
    <xf numFmtId="165" fontId="1" fillId="0" borderId="24" xfId="0" applyNumberFormat="1" applyFont="1" applyFill="1" applyBorder="1" applyAlignment="1">
      <alignment horizontal="left" vertical="center"/>
    </xf>
    <xf numFmtId="4" fontId="4" fillId="0" borderId="49" xfId="0" applyNumberFormat="1" applyFont="1" applyFill="1" applyBorder="1" applyAlignment="1">
      <alignment horizontal="right" vertical="center"/>
    </xf>
    <xf numFmtId="4" fontId="4" fillId="0" borderId="49" xfId="0" applyNumberFormat="1" applyFont="1" applyFill="1" applyBorder="1" applyAlignment="1">
      <alignment horizontal="right" vertical="top"/>
    </xf>
    <xf numFmtId="165" fontId="4" fillId="0" borderId="49" xfId="0" applyNumberFormat="1" applyFont="1" applyFill="1" applyBorder="1" applyAlignment="1">
      <alignment horizontal="left" vertical="center"/>
    </xf>
    <xf numFmtId="4" fontId="4" fillId="0" borderId="84" xfId="0" applyNumberFormat="1" applyFont="1" applyFill="1" applyBorder="1" applyAlignment="1">
      <alignment horizontal="right" vertical="top"/>
    </xf>
    <xf numFmtId="0" fontId="20" fillId="0" borderId="24" xfId="0" applyFont="1" applyBorder="1" applyAlignment="1">
      <alignment horizontal="center" vertical="center"/>
    </xf>
    <xf numFmtId="0" fontId="9" fillId="0" borderId="69" xfId="0" applyFont="1" applyFill="1" applyBorder="1" applyAlignment="1">
      <alignment horizontal="center" vertical="center"/>
    </xf>
    <xf numFmtId="0" fontId="3" fillId="7" borderId="11"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4" fontId="4" fillId="6" borderId="24" xfId="0" applyNumberFormat="1" applyFont="1" applyFill="1" applyBorder="1" applyAlignment="1">
      <alignment horizontal="center" vertical="center"/>
    </xf>
    <xf numFmtId="4" fontId="1" fillId="6" borderId="24" xfId="0" applyNumberFormat="1" applyFont="1" applyFill="1" applyBorder="1" applyAlignment="1">
      <alignment horizontal="center" vertical="center"/>
    </xf>
    <xf numFmtId="4" fontId="1" fillId="6" borderId="64"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69" xfId="0" applyNumberFormat="1" applyFont="1" applyFill="1" applyBorder="1" applyAlignment="1">
      <alignment horizontal="center" vertical="center"/>
    </xf>
    <xf numFmtId="167" fontId="9" fillId="0" borderId="0" xfId="0" applyNumberFormat="1" applyFont="1"/>
    <xf numFmtId="0" fontId="16" fillId="0" borderId="0" xfId="0" applyFont="1" applyAlignment="1">
      <alignment wrapText="1"/>
    </xf>
    <xf numFmtId="166" fontId="16" fillId="13" borderId="0" xfId="2" applyNumberFormat="1" applyFont="1" applyFill="1"/>
    <xf numFmtId="0" fontId="3" fillId="13" borderId="0" xfId="0" applyFont="1" applyFill="1" applyAlignment="1">
      <alignment horizontal="left"/>
    </xf>
  </cellXfs>
  <cellStyles count="3">
    <cellStyle name="Millares" xfId="2" builtinId="3"/>
    <cellStyle name="Normal" xfId="0" builtinId="0"/>
    <cellStyle name="Normal 2" xfId="1" xr:uid="{08716F75-90FB-491B-976F-7BB0B5757D44}"/>
  </cellStyles>
  <dxfs count="0"/>
  <tableStyles count="0" defaultTableStyle="TableStyleMedium2" defaultPivotStyle="PivotStyleLight16"/>
  <colors>
    <mruColors>
      <color rgb="FF9999FF"/>
      <color rgb="FFCC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S/PRESUPUESTO%202023/Matriz%20program&#225;tica%20-%20Municipalidad%20de%20Orotina%20-PAO%202023%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CO GENERAL"/>
      <sheetName val="PROGRAMA I"/>
      <sheetName val="RESTRINGIDOP1"/>
      <sheetName val="PROGRAMA II"/>
      <sheetName val="RESTRINGIDOP2"/>
      <sheetName val="PROGRAMA III"/>
      <sheetName val="RESTRINGIDOP3"/>
      <sheetName val="PROGRAMA IV"/>
      <sheetName val="RESTRINGIDOP4"/>
      <sheetName val="EVALUACIÓN POA"/>
      <sheetName val="CALCULO POR AREAS"/>
      <sheetName val="GRAFICOS"/>
      <sheetName val=" METAS CUMPLIDAS "/>
    </sheetNames>
    <sheetDataSet>
      <sheetData sheetId="0" refreshError="1">
        <row r="5">
          <cell r="D5" t="str">
            <v>MUNICIPALIDAD DE OROTINA</v>
          </cell>
        </row>
        <row r="7">
          <cell r="D7">
            <v>2023</v>
          </cell>
        </row>
      </sheetData>
      <sheetData sheetId="1" refreshError="1">
        <row r="1">
          <cell r="A1" t="str">
            <v>PLAN OPERATIVO ANUAL</v>
          </cell>
        </row>
        <row r="2">
          <cell r="A2" t="str">
            <v>MUNICIPALIDAD DE OROTINA</v>
          </cell>
        </row>
        <row r="3">
          <cell r="A3">
            <v>2023</v>
          </cell>
          <cell r="B3"/>
          <cell r="C3"/>
          <cell r="D3"/>
          <cell r="E3"/>
          <cell r="F3"/>
          <cell r="G3"/>
          <cell r="H3"/>
        </row>
      </sheetData>
      <sheetData sheetId="2" refreshError="1">
        <row r="5">
          <cell r="C5">
            <v>3</v>
          </cell>
          <cell r="D5">
            <v>6</v>
          </cell>
          <cell r="F5">
            <v>7.5</v>
          </cell>
          <cell r="G5">
            <v>6.5</v>
          </cell>
        </row>
        <row r="8">
          <cell r="B8">
            <v>23</v>
          </cell>
        </row>
        <row r="9">
          <cell r="B9">
            <v>9</v>
          </cell>
        </row>
        <row r="10">
          <cell r="B10">
            <v>14</v>
          </cell>
        </row>
      </sheetData>
      <sheetData sheetId="3" refreshError="1">
        <row r="1">
          <cell r="A1" t="str">
            <v>PLAN OPERATIVO ANUAL</v>
          </cell>
        </row>
      </sheetData>
      <sheetData sheetId="4" refreshError="1">
        <row r="5">
          <cell r="C5">
            <v>3.5</v>
          </cell>
          <cell r="D5">
            <v>4.5</v>
          </cell>
          <cell r="F5">
            <v>7.5</v>
          </cell>
          <cell r="G5">
            <v>7.5</v>
          </cell>
        </row>
        <row r="8">
          <cell r="B8">
            <v>23</v>
          </cell>
        </row>
        <row r="9">
          <cell r="B9">
            <v>8</v>
          </cell>
        </row>
        <row r="10">
          <cell r="B10">
            <v>15</v>
          </cell>
        </row>
      </sheetData>
      <sheetData sheetId="5" refreshError="1"/>
      <sheetData sheetId="6" refreshError="1">
        <row r="5">
          <cell r="C5">
            <v>9.5</v>
          </cell>
          <cell r="D5">
            <v>54.5</v>
          </cell>
          <cell r="F5">
            <v>5.5</v>
          </cell>
          <cell r="G5">
            <v>5.5</v>
          </cell>
        </row>
        <row r="8">
          <cell r="B8">
            <v>75</v>
          </cell>
        </row>
        <row r="9">
          <cell r="B9">
            <v>64</v>
          </cell>
        </row>
        <row r="10">
          <cell r="B10">
            <v>11</v>
          </cell>
        </row>
      </sheetData>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Gricelly Meza Sandoval" id="{675F049E-B96E-4224-A158-D538680C0F9C}" userId="S::gmeza@muniorotina.go.cr::99b0eabd-7e47-4572-a459-8c00311e951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40" dT="2023-05-04T14:11:50.26" personId="{675F049E-B96E-4224-A158-D538680C0F9C}" id="{D8AF8A51-3D9B-4641-9F03-33339AC11181}">
    <text>Campo Claro ¢5.000.000, Cebadilla ¢5.000.000, Las Veraneras ¢5.000.000, Parque José Martí (Césped sintético y mejoras del play ground) ¢10.000.000, Calle la Azucena - La Uvita ¢3.000.000, Juegos infantiles en Urbanización Potencial Americana ¢1.000.000, Juegos infantiles Barrio KM 2 ¢1.800.000</text>
  </threadedComment>
  <threadedComment ref="T41" dT="2023-05-03T21:16:03.61" personId="{675F049E-B96E-4224-A158-D538680C0F9C}" id="{83A62054-8EC3-45E6-87C0-9154D4A6F809}">
    <text>En el SIPP está para Uvita 8.000.000 y para Cebadilla 6.000.000</text>
  </threadedComment>
</ThreadedComments>
</file>

<file path=xl/threadedComments/threadedComment2.xml><?xml version="1.0" encoding="utf-8"?>
<ThreadedComments xmlns="http://schemas.microsoft.com/office/spreadsheetml/2018/threadedcomments" xmlns:x="http://schemas.openxmlformats.org/spreadsheetml/2006/main">
  <threadedComment ref="S88" dT="2023-05-04T14:11:50.26" personId="{675F049E-B96E-4224-A158-D538680C0F9C}" id="{B4CBBC42-F579-40C8-BEFD-33FE7DC09DCE}">
    <text>Campo Claro ¢5.000.000, Cebadilla ¢5.000.000, Las Veraneras ¢5.000.000, Parque José Martí (Césped sintético y mejoras del play ground) ¢10.000.000, Calle la Azucena - La Uvita ¢3.000.000, Juegos infantiles en Urbanización Potencial Americana ¢1.000.000, Juegos infantiles Barrio KM 2 ¢1.800.000</text>
  </threadedComment>
  <threadedComment ref="S89" dT="2023-05-03T21:16:03.61" personId="{675F049E-B96E-4224-A158-D538680C0F9C}" id="{C3C54ECC-AD3E-49CB-A5DC-A2586E1C17BE}">
    <text>En el SIPP está para Uvita 8.000.000 y para Cebadilla 6.000.000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D0E0E-F156-4410-9881-BECD478B6379}">
  <dimension ref="A1:Y972"/>
  <sheetViews>
    <sheetView workbookViewId="0">
      <selection activeCell="F37" sqref="F37"/>
    </sheetView>
  </sheetViews>
  <sheetFormatPr baseColWidth="10" defaultColWidth="14.42578125" defaultRowHeight="15" x14ac:dyDescent="0.25"/>
  <cols>
    <col min="1" max="1" width="4.140625" customWidth="1"/>
    <col min="2" max="2" width="24" customWidth="1"/>
    <col min="3" max="3" width="3" customWidth="1"/>
    <col min="4" max="4" width="52.5703125" customWidth="1"/>
    <col min="5" max="5" width="15.7109375" customWidth="1"/>
    <col min="6" max="14" width="11.42578125" customWidth="1"/>
    <col min="15" max="25" width="10" customWidth="1"/>
  </cols>
  <sheetData>
    <row r="1" spans="1:25" ht="12.75" customHeight="1" x14ac:dyDescent="0.25">
      <c r="A1" s="239" t="s">
        <v>34</v>
      </c>
      <c r="B1" s="238"/>
      <c r="C1" s="238"/>
      <c r="D1" s="238"/>
      <c r="E1" s="2"/>
      <c r="F1" s="3"/>
      <c r="G1" s="3"/>
      <c r="H1" s="1"/>
      <c r="I1" s="1"/>
      <c r="J1" s="1"/>
      <c r="K1" s="1"/>
      <c r="L1" s="1"/>
      <c r="M1" s="1"/>
      <c r="N1" s="1"/>
      <c r="O1" s="1"/>
      <c r="P1" s="1"/>
      <c r="Q1" s="1"/>
      <c r="R1" s="1"/>
      <c r="S1" s="1"/>
      <c r="T1" s="1"/>
      <c r="U1" s="1"/>
      <c r="V1" s="1"/>
      <c r="W1" s="1"/>
      <c r="X1" s="1"/>
      <c r="Y1" s="1"/>
    </row>
    <row r="2" spans="1:25" ht="12.75" customHeight="1" x14ac:dyDescent="0.25">
      <c r="A2" s="239" t="s">
        <v>35</v>
      </c>
      <c r="B2" s="238"/>
      <c r="C2" s="238"/>
      <c r="D2" s="238"/>
      <c r="E2" s="2"/>
      <c r="F2" s="3"/>
      <c r="G2" s="3"/>
      <c r="H2" s="1"/>
      <c r="I2" s="1"/>
      <c r="J2" s="1"/>
      <c r="K2" s="1"/>
      <c r="L2" s="1"/>
      <c r="M2" s="1"/>
      <c r="N2" s="4">
        <v>2016</v>
      </c>
      <c r="O2" s="1"/>
      <c r="P2" s="1"/>
      <c r="Q2" s="1"/>
      <c r="R2" s="1"/>
      <c r="S2" s="1"/>
      <c r="T2" s="1"/>
      <c r="U2" s="1"/>
      <c r="V2" s="1"/>
      <c r="W2" s="1"/>
      <c r="X2" s="1"/>
      <c r="Y2" s="1"/>
    </row>
    <row r="3" spans="1:25" ht="12.75" customHeight="1" x14ac:dyDescent="0.25">
      <c r="A3" s="2"/>
      <c r="B3" s="2"/>
      <c r="C3" s="2"/>
      <c r="D3" s="2"/>
      <c r="E3" s="2"/>
      <c r="F3" s="3"/>
      <c r="G3" s="3"/>
      <c r="H3" s="1"/>
      <c r="I3" s="1"/>
      <c r="J3" s="1"/>
      <c r="K3" s="1"/>
      <c r="L3" s="1"/>
      <c r="M3" s="1"/>
      <c r="N3" s="1"/>
      <c r="O3" s="1"/>
      <c r="P3" s="1"/>
      <c r="Q3" s="1"/>
      <c r="R3" s="1"/>
      <c r="S3" s="1"/>
      <c r="T3" s="1"/>
      <c r="U3" s="1"/>
      <c r="V3" s="1"/>
      <c r="W3" s="1"/>
      <c r="X3" s="1"/>
      <c r="Y3" s="1"/>
    </row>
    <row r="4" spans="1:25" ht="13.5" customHeight="1" thickBot="1" x14ac:dyDescent="0.3">
      <c r="A4" s="5"/>
      <c r="B4" s="2"/>
      <c r="C4" s="2"/>
      <c r="D4" s="2"/>
      <c r="E4" s="2"/>
      <c r="F4" s="3"/>
      <c r="G4" s="3"/>
      <c r="H4" s="1"/>
      <c r="I4" s="1"/>
      <c r="J4" s="1"/>
      <c r="K4" s="1"/>
      <c r="L4" s="1"/>
      <c r="M4" s="1"/>
      <c r="N4" s="1"/>
      <c r="O4" s="1"/>
      <c r="P4" s="1"/>
      <c r="Q4" s="1"/>
      <c r="R4" s="1"/>
      <c r="S4" s="1"/>
      <c r="T4" s="1"/>
      <c r="U4" s="1"/>
      <c r="V4" s="1"/>
      <c r="W4" s="1"/>
      <c r="X4" s="1"/>
      <c r="Y4" s="1"/>
    </row>
    <row r="5" spans="1:25" ht="13.5" customHeight="1" thickBot="1" x14ac:dyDescent="0.3">
      <c r="A5" s="237" t="s">
        <v>36</v>
      </c>
      <c r="B5" s="238"/>
      <c r="C5" s="5"/>
      <c r="D5" s="137" t="s">
        <v>37</v>
      </c>
      <c r="E5" s="2"/>
      <c r="F5" s="3"/>
      <c r="G5" s="3"/>
      <c r="H5" s="1"/>
      <c r="I5" s="1"/>
      <c r="J5" s="1"/>
      <c r="K5" s="1"/>
      <c r="L5" s="1"/>
      <c r="M5" s="1"/>
      <c r="N5" s="1"/>
      <c r="O5" s="1"/>
      <c r="P5" s="1"/>
      <c r="Q5" s="1"/>
      <c r="R5" s="1"/>
      <c r="S5" s="1"/>
      <c r="T5" s="1"/>
      <c r="U5" s="1"/>
      <c r="V5" s="1"/>
      <c r="W5" s="1"/>
      <c r="X5" s="1"/>
      <c r="Y5" s="1"/>
    </row>
    <row r="6" spans="1:25" ht="13.5" customHeight="1" thickBot="1" x14ac:dyDescent="0.3">
      <c r="A6" s="6"/>
      <c r="B6" s="6"/>
      <c r="C6" s="5"/>
      <c r="D6" s="7"/>
      <c r="E6" s="2"/>
      <c r="F6" s="3"/>
      <c r="G6" s="3"/>
      <c r="H6" s="1"/>
      <c r="I6" s="1"/>
      <c r="J6" s="1"/>
      <c r="K6" s="1"/>
      <c r="L6" s="1"/>
      <c r="M6" s="1"/>
      <c r="N6" s="1"/>
      <c r="O6" s="1"/>
      <c r="P6" s="1"/>
      <c r="Q6" s="1"/>
      <c r="R6" s="1"/>
      <c r="S6" s="1"/>
      <c r="T6" s="1"/>
      <c r="U6" s="1"/>
      <c r="V6" s="1"/>
      <c r="W6" s="1"/>
      <c r="X6" s="1"/>
      <c r="Y6" s="1"/>
    </row>
    <row r="7" spans="1:25" ht="13.5" customHeight="1" thickBot="1" x14ac:dyDescent="0.3">
      <c r="A7" s="237" t="s">
        <v>38</v>
      </c>
      <c r="B7" s="238"/>
      <c r="C7" s="5"/>
      <c r="D7" s="137">
        <v>2023</v>
      </c>
      <c r="E7" s="2"/>
      <c r="F7" s="3"/>
      <c r="G7" s="3"/>
      <c r="H7" s="1"/>
      <c r="I7" s="1"/>
      <c r="J7" s="1"/>
      <c r="K7" s="1"/>
      <c r="L7" s="1"/>
      <c r="M7" s="1"/>
      <c r="N7" s="1"/>
      <c r="O7" s="1"/>
      <c r="P7" s="1"/>
      <c r="Q7" s="1"/>
      <c r="R7" s="1"/>
      <c r="S7" s="1"/>
      <c r="T7" s="1"/>
      <c r="U7" s="1"/>
      <c r="V7" s="1"/>
      <c r="W7" s="1"/>
      <c r="X7" s="1"/>
      <c r="Y7" s="1"/>
    </row>
    <row r="8" spans="1:25" ht="12.75" customHeight="1" x14ac:dyDescent="0.25">
      <c r="A8" s="8"/>
      <c r="B8" s="2"/>
      <c r="C8" s="2"/>
      <c r="D8" s="2"/>
      <c r="E8" s="2"/>
      <c r="F8" s="3"/>
      <c r="G8" s="3"/>
      <c r="H8" s="1"/>
      <c r="I8" s="1"/>
      <c r="J8" s="1"/>
      <c r="K8" s="1"/>
      <c r="L8" s="1"/>
      <c r="M8" s="1"/>
      <c r="N8" s="1"/>
      <c r="O8" s="1"/>
      <c r="P8" s="1"/>
      <c r="Q8" s="1"/>
      <c r="R8" s="1"/>
      <c r="S8" s="1"/>
      <c r="T8" s="1"/>
      <c r="U8" s="1"/>
      <c r="V8" s="1"/>
      <c r="W8" s="1"/>
      <c r="X8" s="1"/>
      <c r="Y8" s="1"/>
    </row>
    <row r="9" spans="1:25" ht="12.75" customHeight="1" x14ac:dyDescent="0.25">
      <c r="A9" s="237" t="s">
        <v>39</v>
      </c>
      <c r="B9" s="238"/>
      <c r="C9" s="5"/>
      <c r="D9" s="3"/>
      <c r="E9" s="2"/>
      <c r="F9" s="3"/>
      <c r="G9" s="1"/>
      <c r="H9" s="1"/>
      <c r="I9" s="1"/>
      <c r="J9" s="1"/>
      <c r="K9" s="1"/>
      <c r="L9" s="1"/>
      <c r="M9" s="1"/>
      <c r="N9" s="1"/>
      <c r="O9" s="1"/>
      <c r="P9" s="1"/>
      <c r="Q9" s="1"/>
      <c r="R9" s="1"/>
      <c r="S9" s="1"/>
      <c r="T9" s="1"/>
      <c r="U9" s="1"/>
      <c r="V9" s="1"/>
      <c r="W9" s="1"/>
      <c r="X9" s="1"/>
      <c r="Y9" s="1"/>
    </row>
    <row r="10" spans="1:25" ht="13.5" customHeight="1" thickBot="1" x14ac:dyDescent="0.3">
      <c r="A10" s="5"/>
      <c r="B10" s="3"/>
      <c r="C10" s="5"/>
      <c r="D10" s="3"/>
      <c r="E10" s="1"/>
      <c r="F10" s="1"/>
      <c r="G10" s="1"/>
      <c r="H10" s="1"/>
      <c r="I10" s="1"/>
      <c r="J10" s="1"/>
      <c r="K10" s="1"/>
      <c r="L10" s="1"/>
      <c r="M10" s="1"/>
      <c r="N10" s="1"/>
      <c r="O10" s="1"/>
      <c r="P10" s="1"/>
      <c r="Q10" s="1"/>
      <c r="R10" s="1"/>
      <c r="S10" s="1"/>
      <c r="T10" s="1"/>
      <c r="U10" s="1"/>
      <c r="V10" s="1"/>
      <c r="W10" s="1"/>
      <c r="X10" s="1"/>
      <c r="Y10" s="1"/>
    </row>
    <row r="11" spans="1:25" ht="39.6" customHeight="1" thickBot="1" x14ac:dyDescent="0.3">
      <c r="A11" s="235" t="s">
        <v>40</v>
      </c>
      <c r="B11" s="236"/>
      <c r="C11" s="5"/>
      <c r="D11" s="9" t="s">
        <v>129</v>
      </c>
      <c r="E11" s="1"/>
      <c r="F11" s="1"/>
      <c r="G11" s="1"/>
      <c r="H11" s="1"/>
      <c r="I11" s="1"/>
      <c r="J11" s="1"/>
      <c r="K11" s="1"/>
      <c r="L11" s="1"/>
      <c r="M11" s="1"/>
      <c r="N11" s="1"/>
      <c r="O11" s="1"/>
      <c r="P11" s="1"/>
      <c r="Q11" s="1"/>
      <c r="R11" s="1"/>
      <c r="S11" s="1"/>
      <c r="T11" s="1"/>
      <c r="U11" s="1"/>
      <c r="V11" s="1"/>
      <c r="W11" s="1"/>
      <c r="X11" s="1"/>
      <c r="Y11" s="1"/>
    </row>
    <row r="12" spans="1:25" ht="15.75" customHeight="1" thickBot="1" x14ac:dyDescent="0.3">
      <c r="A12" s="10"/>
      <c r="B12" s="5"/>
      <c r="C12" s="5"/>
      <c r="D12" s="10"/>
      <c r="E12" s="10"/>
      <c r="F12" s="5"/>
      <c r="G12" s="5"/>
      <c r="H12" s="5"/>
      <c r="I12" s="5"/>
      <c r="J12" s="5"/>
      <c r="K12" s="5"/>
      <c r="L12" s="5"/>
      <c r="M12" s="5"/>
      <c r="N12" s="5"/>
      <c r="O12" s="5"/>
      <c r="P12" s="5"/>
      <c r="Q12" s="5"/>
      <c r="R12" s="5"/>
      <c r="S12" s="5"/>
      <c r="T12" s="5"/>
      <c r="U12" s="5"/>
      <c r="V12" s="5"/>
      <c r="W12" s="5"/>
      <c r="X12" s="5"/>
      <c r="Y12" s="5"/>
    </row>
    <row r="13" spans="1:25" ht="27.6" customHeight="1" thickBot="1" x14ac:dyDescent="0.3">
      <c r="A13" s="235" t="s">
        <v>41</v>
      </c>
      <c r="B13" s="236"/>
      <c r="C13" s="5"/>
      <c r="D13" s="9" t="s">
        <v>130</v>
      </c>
      <c r="E13" s="10"/>
      <c r="F13" s="1"/>
      <c r="G13" s="1"/>
      <c r="H13" s="1"/>
      <c r="I13" s="1"/>
      <c r="J13" s="1"/>
      <c r="K13" s="1"/>
      <c r="L13" s="1"/>
      <c r="M13" s="1"/>
      <c r="N13" s="1"/>
      <c r="O13" s="1"/>
      <c r="P13" s="1"/>
      <c r="Q13" s="1"/>
      <c r="R13" s="1"/>
      <c r="S13" s="1"/>
      <c r="T13" s="1"/>
      <c r="U13" s="1"/>
      <c r="V13" s="1"/>
      <c r="W13" s="1"/>
      <c r="X13" s="1"/>
      <c r="Y13" s="1"/>
    </row>
    <row r="14" spans="1:25" ht="15.75" customHeight="1" thickBot="1" x14ac:dyDescent="0.3">
      <c r="A14" s="10"/>
      <c r="B14" s="1"/>
      <c r="C14" s="5"/>
      <c r="D14" s="10"/>
      <c r="E14" s="10"/>
      <c r="F14" s="1"/>
      <c r="G14" s="1"/>
      <c r="H14" s="1"/>
      <c r="I14" s="1"/>
      <c r="J14" s="1"/>
      <c r="K14" s="1"/>
      <c r="L14" s="1"/>
      <c r="M14" s="1"/>
      <c r="N14" s="1"/>
      <c r="O14" s="1"/>
      <c r="P14" s="1"/>
      <c r="Q14" s="1"/>
      <c r="R14" s="1"/>
      <c r="S14" s="1"/>
      <c r="T14" s="1"/>
      <c r="U14" s="1"/>
      <c r="V14" s="1"/>
      <c r="W14" s="1"/>
      <c r="X14" s="1"/>
      <c r="Y14" s="1"/>
    </row>
    <row r="15" spans="1:25" ht="44.45" customHeight="1" thickBot="1" x14ac:dyDescent="0.3">
      <c r="A15" s="235" t="s">
        <v>42</v>
      </c>
      <c r="B15" s="236"/>
      <c r="C15" s="11">
        <v>1</v>
      </c>
      <c r="D15" s="9" t="s">
        <v>43</v>
      </c>
      <c r="E15" s="10"/>
      <c r="F15" s="1"/>
      <c r="G15" s="1"/>
      <c r="H15" s="1"/>
      <c r="I15" s="1"/>
      <c r="J15" s="1"/>
      <c r="K15" s="1"/>
      <c r="L15" s="1"/>
      <c r="M15" s="1"/>
      <c r="N15" s="1"/>
      <c r="O15" s="1"/>
      <c r="P15" s="1"/>
      <c r="Q15" s="1"/>
      <c r="R15" s="1"/>
      <c r="S15" s="1"/>
      <c r="T15" s="1"/>
      <c r="U15" s="1"/>
      <c r="V15" s="1"/>
      <c r="W15" s="1"/>
      <c r="X15" s="1"/>
      <c r="Y15" s="1"/>
    </row>
    <row r="16" spans="1:25" ht="51" customHeight="1" thickBot="1" x14ac:dyDescent="0.3">
      <c r="A16" s="10"/>
      <c r="B16" s="10"/>
      <c r="C16" s="11">
        <v>2</v>
      </c>
      <c r="D16" s="9" t="s">
        <v>44</v>
      </c>
      <c r="E16" s="10"/>
      <c r="F16" s="1"/>
      <c r="G16" s="1"/>
      <c r="H16" s="1"/>
      <c r="I16" s="1"/>
      <c r="J16" s="1"/>
      <c r="K16" s="1"/>
      <c r="L16" s="1"/>
      <c r="M16" s="1"/>
      <c r="N16" s="1"/>
      <c r="O16" s="1"/>
      <c r="P16" s="1"/>
      <c r="Q16" s="1"/>
      <c r="R16" s="1"/>
      <c r="S16" s="1"/>
      <c r="T16" s="1"/>
      <c r="U16" s="1"/>
      <c r="V16" s="1"/>
      <c r="W16" s="1"/>
      <c r="X16" s="1"/>
      <c r="Y16" s="1"/>
    </row>
    <row r="17" spans="1:25" ht="40.5" customHeight="1" thickBot="1" x14ac:dyDescent="0.3">
      <c r="A17" s="10"/>
      <c r="B17" s="10"/>
      <c r="C17" s="11">
        <v>3</v>
      </c>
      <c r="D17" s="9" t="s">
        <v>45</v>
      </c>
      <c r="E17" s="10"/>
      <c r="F17" s="1"/>
      <c r="G17" s="1"/>
      <c r="H17" s="1"/>
      <c r="I17" s="1"/>
      <c r="J17" s="1"/>
      <c r="K17" s="1"/>
      <c r="L17" s="1"/>
      <c r="M17" s="1"/>
      <c r="N17" s="1"/>
      <c r="O17" s="1"/>
      <c r="P17" s="1"/>
      <c r="Q17" s="1"/>
      <c r="R17" s="1"/>
      <c r="S17" s="1"/>
      <c r="T17" s="1"/>
      <c r="U17" s="1"/>
      <c r="V17" s="1"/>
      <c r="W17" s="1"/>
      <c r="X17" s="1"/>
      <c r="Y17" s="1"/>
    </row>
    <row r="18" spans="1:25" ht="27.95" customHeight="1" thickBot="1" x14ac:dyDescent="0.3">
      <c r="A18" s="10"/>
      <c r="B18" s="10"/>
      <c r="C18" s="11">
        <v>4</v>
      </c>
      <c r="D18" s="9" t="s">
        <v>46</v>
      </c>
      <c r="E18" s="10"/>
      <c r="F18" s="1"/>
      <c r="G18" s="1"/>
      <c r="H18" s="1"/>
      <c r="I18" s="1"/>
      <c r="J18" s="1"/>
      <c r="K18" s="1"/>
      <c r="L18" s="1"/>
      <c r="M18" s="1"/>
      <c r="N18" s="1"/>
      <c r="O18" s="1"/>
      <c r="P18" s="1"/>
      <c r="Q18" s="1"/>
      <c r="R18" s="1"/>
      <c r="S18" s="1"/>
      <c r="T18" s="1"/>
      <c r="U18" s="1"/>
      <c r="V18" s="1"/>
      <c r="W18" s="1"/>
      <c r="X18" s="1"/>
      <c r="Y18" s="1"/>
    </row>
    <row r="19" spans="1:25" ht="25.5" customHeight="1" thickBot="1" x14ac:dyDescent="0.3">
      <c r="A19" s="10"/>
      <c r="B19" s="10"/>
      <c r="C19" s="11">
        <v>5</v>
      </c>
      <c r="D19" s="9" t="s">
        <v>47</v>
      </c>
      <c r="E19" s="10"/>
      <c r="F19" s="1"/>
      <c r="G19" s="1"/>
      <c r="H19" s="1"/>
      <c r="I19" s="1"/>
      <c r="J19" s="1"/>
      <c r="K19" s="1"/>
      <c r="L19" s="1"/>
      <c r="M19" s="1"/>
      <c r="N19" s="1"/>
      <c r="O19" s="1"/>
      <c r="P19" s="1"/>
      <c r="Q19" s="1"/>
      <c r="R19" s="1"/>
      <c r="S19" s="1"/>
      <c r="T19" s="1"/>
      <c r="U19" s="1"/>
      <c r="V19" s="1"/>
      <c r="W19" s="1"/>
      <c r="X19" s="1"/>
      <c r="Y19" s="1"/>
    </row>
    <row r="20" spans="1:25" ht="26.45" customHeight="1" thickBot="1" x14ac:dyDescent="0.3">
      <c r="A20" s="10"/>
      <c r="B20" s="10"/>
      <c r="C20" s="11">
        <v>6</v>
      </c>
      <c r="D20" s="9" t="s">
        <v>48</v>
      </c>
      <c r="E20" s="10"/>
      <c r="F20" s="1"/>
      <c r="G20" s="1"/>
      <c r="H20" s="1"/>
      <c r="I20" s="1"/>
      <c r="J20" s="1"/>
      <c r="K20" s="1"/>
      <c r="L20" s="1"/>
      <c r="M20" s="1"/>
      <c r="N20" s="1"/>
      <c r="O20" s="1"/>
      <c r="P20" s="1"/>
      <c r="Q20" s="1"/>
      <c r="R20" s="1"/>
      <c r="S20" s="1"/>
      <c r="T20" s="1"/>
      <c r="U20" s="1"/>
      <c r="V20" s="1"/>
      <c r="W20" s="1"/>
      <c r="X20" s="1"/>
      <c r="Y20" s="1"/>
    </row>
    <row r="21" spans="1:25" ht="24.95" customHeight="1" thickBot="1" x14ac:dyDescent="0.3">
      <c r="A21" s="10"/>
      <c r="B21" s="10"/>
      <c r="C21" s="11">
        <v>7</v>
      </c>
      <c r="D21" s="9" t="s">
        <v>49</v>
      </c>
      <c r="E21" s="10"/>
      <c r="F21" s="1"/>
      <c r="G21" s="1"/>
      <c r="H21" s="1"/>
      <c r="I21" s="1"/>
      <c r="J21" s="1"/>
      <c r="K21" s="1"/>
      <c r="L21" s="1"/>
      <c r="M21" s="1"/>
      <c r="N21" s="1"/>
      <c r="O21" s="1"/>
      <c r="P21" s="1"/>
      <c r="Q21" s="1"/>
      <c r="R21" s="1"/>
      <c r="S21" s="1"/>
      <c r="T21" s="1"/>
      <c r="U21" s="1"/>
      <c r="V21" s="1"/>
      <c r="W21" s="1"/>
      <c r="X21" s="1"/>
      <c r="Y21" s="1"/>
    </row>
    <row r="22" spans="1:25" ht="27.6" customHeight="1" thickBot="1" x14ac:dyDescent="0.3">
      <c r="A22" s="10"/>
      <c r="B22" s="10"/>
      <c r="C22" s="11">
        <v>8</v>
      </c>
      <c r="D22" s="9" t="s">
        <v>50</v>
      </c>
      <c r="E22" s="10"/>
      <c r="F22" s="1"/>
      <c r="G22" s="1"/>
      <c r="H22" s="1"/>
      <c r="I22" s="1"/>
      <c r="J22" s="1"/>
      <c r="K22" s="1"/>
      <c r="L22" s="1"/>
      <c r="M22" s="1"/>
      <c r="N22" s="1"/>
      <c r="O22" s="1"/>
      <c r="P22" s="1"/>
      <c r="Q22" s="1"/>
      <c r="R22" s="1"/>
      <c r="S22" s="1"/>
      <c r="T22" s="1"/>
      <c r="U22" s="1"/>
      <c r="V22" s="1"/>
      <c r="W22" s="1"/>
      <c r="X22" s="1"/>
      <c r="Y22" s="1"/>
    </row>
    <row r="23" spans="1:25" ht="12.75" customHeight="1" x14ac:dyDescent="0.25">
      <c r="A23" s="13"/>
      <c r="B23" s="13"/>
      <c r="C23" s="13"/>
      <c r="D23" s="13"/>
      <c r="E23" s="13"/>
      <c r="F23" s="13"/>
      <c r="G23" s="3"/>
      <c r="H23" s="1"/>
      <c r="I23" s="1"/>
      <c r="J23" s="1"/>
      <c r="K23" s="1"/>
      <c r="L23" s="1"/>
      <c r="M23" s="1"/>
      <c r="N23" s="1"/>
      <c r="O23" s="1"/>
      <c r="P23" s="1"/>
      <c r="Q23" s="1"/>
      <c r="R23" s="1"/>
      <c r="S23" s="1"/>
      <c r="T23" s="1"/>
      <c r="U23" s="1"/>
      <c r="V23" s="1"/>
      <c r="W23" s="1"/>
      <c r="X23" s="1"/>
      <c r="Y23" s="1"/>
    </row>
    <row r="24" spans="1:25" ht="12.75" customHeight="1" x14ac:dyDescent="0.25">
      <c r="A24" s="237" t="s">
        <v>51</v>
      </c>
      <c r="B24" s="238"/>
      <c r="C24" s="13"/>
      <c r="D24" s="13"/>
      <c r="E24" s="13"/>
      <c r="F24" s="13"/>
      <c r="G24" s="13"/>
      <c r="H24" s="13"/>
      <c r="I24" s="13"/>
      <c r="J24" s="13"/>
      <c r="K24" s="13"/>
      <c r="L24" s="1"/>
      <c r="M24" s="1"/>
      <c r="N24" s="1"/>
      <c r="O24" s="1"/>
      <c r="P24" s="1"/>
      <c r="Q24" s="1"/>
      <c r="R24" s="1"/>
      <c r="S24" s="1"/>
      <c r="T24" s="1"/>
      <c r="U24" s="1"/>
      <c r="V24" s="1"/>
      <c r="W24" s="1"/>
      <c r="X24" s="1"/>
      <c r="Y24" s="1"/>
    </row>
    <row r="25" spans="1:25" ht="13.5" customHeight="1" x14ac:dyDescent="0.25">
      <c r="A25" s="6"/>
      <c r="B25" s="6"/>
      <c r="C25" s="13"/>
      <c r="D25" s="13"/>
      <c r="E25" s="13"/>
      <c r="F25" s="13"/>
      <c r="G25" s="13"/>
      <c r="H25" s="13"/>
      <c r="I25" s="13"/>
      <c r="J25" s="13"/>
      <c r="K25" s="13"/>
      <c r="L25" s="1"/>
      <c r="M25" s="1"/>
      <c r="N25" s="1"/>
      <c r="O25" s="1"/>
      <c r="P25" s="1"/>
      <c r="Q25" s="1"/>
      <c r="R25" s="1"/>
      <c r="S25" s="1"/>
      <c r="T25" s="1"/>
      <c r="U25" s="1"/>
      <c r="V25" s="1"/>
      <c r="W25" s="1"/>
      <c r="X25" s="1"/>
      <c r="Y25" s="1"/>
    </row>
    <row r="26" spans="1:25" ht="13.5" customHeight="1" thickBot="1" x14ac:dyDescent="0.3">
      <c r="A26" s="240" t="s">
        <v>52</v>
      </c>
      <c r="B26" s="241"/>
      <c r="C26" s="250" t="s">
        <v>53</v>
      </c>
      <c r="D26" s="251"/>
      <c r="E26" s="1"/>
      <c r="F26" s="1"/>
      <c r="G26" s="13"/>
      <c r="H26" s="13"/>
      <c r="I26" s="13"/>
      <c r="J26" s="13"/>
      <c r="K26" s="13"/>
      <c r="L26" s="1"/>
      <c r="M26" s="1"/>
      <c r="N26" s="1"/>
      <c r="O26" s="1"/>
      <c r="P26" s="1"/>
      <c r="Q26" s="1"/>
      <c r="R26" s="1"/>
      <c r="S26" s="1"/>
      <c r="T26" s="1"/>
      <c r="U26" s="1"/>
      <c r="V26" s="1"/>
      <c r="W26" s="1"/>
      <c r="X26" s="1"/>
      <c r="Y26" s="1"/>
    </row>
    <row r="27" spans="1:25" ht="51.6" customHeight="1" thickBot="1" x14ac:dyDescent="0.3">
      <c r="A27" s="11">
        <v>1</v>
      </c>
      <c r="B27" s="9" t="s">
        <v>54</v>
      </c>
      <c r="C27" s="248" t="s">
        <v>55</v>
      </c>
      <c r="D27" s="249"/>
      <c r="E27" s="1"/>
      <c r="F27" s="1"/>
      <c r="G27" s="13"/>
      <c r="H27" s="13"/>
      <c r="I27" s="13"/>
      <c r="J27" s="13"/>
      <c r="K27" s="13"/>
      <c r="L27" s="1"/>
      <c r="M27" s="1"/>
      <c r="N27" s="1"/>
      <c r="O27" s="1"/>
      <c r="P27" s="1"/>
      <c r="Q27" s="1"/>
      <c r="R27" s="1"/>
      <c r="S27" s="1"/>
      <c r="T27" s="1"/>
      <c r="U27" s="1"/>
      <c r="V27" s="1"/>
      <c r="W27" s="1"/>
      <c r="X27" s="1"/>
      <c r="Y27" s="1"/>
    </row>
    <row r="28" spans="1:25" ht="51.95" customHeight="1" thickBot="1" x14ac:dyDescent="0.3">
      <c r="A28" s="11">
        <v>2</v>
      </c>
      <c r="B28" s="9" t="s">
        <v>56</v>
      </c>
      <c r="C28" s="248" t="s">
        <v>57</v>
      </c>
      <c r="D28" s="249"/>
      <c r="E28" s="1"/>
      <c r="F28" s="1"/>
      <c r="G28" s="13"/>
      <c r="H28" s="13"/>
      <c r="I28" s="13"/>
      <c r="J28" s="13"/>
      <c r="K28" s="13"/>
      <c r="L28" s="1"/>
      <c r="M28" s="1"/>
      <c r="N28" s="1"/>
      <c r="O28" s="1"/>
      <c r="P28" s="1"/>
      <c r="Q28" s="1"/>
      <c r="R28" s="1"/>
      <c r="S28" s="1"/>
      <c r="T28" s="1"/>
      <c r="U28" s="1"/>
      <c r="V28" s="1"/>
      <c r="W28" s="1"/>
      <c r="X28" s="1"/>
      <c r="Y28" s="1"/>
    </row>
    <row r="29" spans="1:25" ht="65.45" customHeight="1" thickBot="1" x14ac:dyDescent="0.3">
      <c r="A29" s="11">
        <v>3</v>
      </c>
      <c r="B29" s="12" t="s">
        <v>58</v>
      </c>
      <c r="C29" s="248" t="s">
        <v>59</v>
      </c>
      <c r="D29" s="249"/>
      <c r="E29" s="1"/>
      <c r="F29" s="1"/>
      <c r="G29" s="13"/>
      <c r="H29" s="13"/>
      <c r="I29" s="13"/>
      <c r="J29" s="13"/>
      <c r="K29" s="13"/>
      <c r="L29" s="1"/>
      <c r="M29" s="1"/>
      <c r="N29" s="1"/>
      <c r="O29" s="1"/>
      <c r="P29" s="1"/>
      <c r="Q29" s="1"/>
      <c r="R29" s="1"/>
      <c r="S29" s="1"/>
      <c r="T29" s="1"/>
      <c r="U29" s="1"/>
      <c r="V29" s="1"/>
      <c r="W29" s="1"/>
      <c r="X29" s="1"/>
      <c r="Y29" s="1"/>
    </row>
    <row r="30" spans="1:25" ht="37.5" customHeight="1" thickBot="1" x14ac:dyDescent="0.3">
      <c r="A30" s="11">
        <v>4</v>
      </c>
      <c r="B30" s="9" t="s">
        <v>26</v>
      </c>
      <c r="C30" s="248" t="s">
        <v>60</v>
      </c>
      <c r="D30" s="249"/>
      <c r="E30" s="1"/>
      <c r="F30" s="1"/>
      <c r="G30" s="13"/>
      <c r="H30" s="13"/>
      <c r="I30" s="13"/>
      <c r="J30" s="13"/>
      <c r="K30" s="13"/>
      <c r="L30" s="1"/>
      <c r="M30" s="1"/>
      <c r="N30" s="1"/>
      <c r="O30" s="1"/>
      <c r="P30" s="1"/>
      <c r="Q30" s="1"/>
      <c r="R30" s="1"/>
      <c r="S30" s="1"/>
      <c r="T30" s="1"/>
      <c r="U30" s="1"/>
      <c r="V30" s="1"/>
      <c r="W30" s="1"/>
      <c r="X30" s="1"/>
      <c r="Y30" s="1"/>
    </row>
    <row r="31" spans="1:25" ht="64.5" customHeight="1" thickBot="1" x14ac:dyDescent="0.3">
      <c r="A31" s="11">
        <v>5</v>
      </c>
      <c r="B31" s="12" t="s">
        <v>18</v>
      </c>
      <c r="C31" s="248" t="s">
        <v>61</v>
      </c>
      <c r="D31" s="249"/>
      <c r="E31" s="1"/>
      <c r="F31" s="1"/>
      <c r="G31" s="13"/>
      <c r="H31" s="13"/>
      <c r="I31" s="13"/>
      <c r="J31" s="13"/>
      <c r="K31" s="13"/>
      <c r="L31" s="1"/>
      <c r="M31" s="1"/>
      <c r="N31" s="1"/>
      <c r="O31" s="1"/>
      <c r="P31" s="1"/>
      <c r="Q31" s="1"/>
      <c r="R31" s="1"/>
      <c r="S31" s="1"/>
      <c r="T31" s="1"/>
      <c r="U31" s="1"/>
      <c r="V31" s="1"/>
      <c r="W31" s="1"/>
      <c r="X31" s="1"/>
      <c r="Y31" s="1"/>
    </row>
    <row r="32" spans="1:25" ht="54" customHeight="1" thickBot="1" x14ac:dyDescent="0.3">
      <c r="A32" s="11">
        <v>6</v>
      </c>
      <c r="B32" s="12" t="s">
        <v>62</v>
      </c>
      <c r="C32" s="248" t="s">
        <v>63</v>
      </c>
      <c r="D32" s="249"/>
      <c r="E32" s="1"/>
      <c r="F32" s="1"/>
      <c r="G32" s="13"/>
      <c r="H32" s="13"/>
      <c r="I32" s="13"/>
      <c r="J32" s="13"/>
      <c r="K32" s="13"/>
      <c r="L32" s="1"/>
      <c r="M32" s="1"/>
      <c r="N32" s="1"/>
      <c r="O32" s="1"/>
      <c r="P32" s="1"/>
      <c r="Q32" s="1"/>
      <c r="R32" s="1"/>
      <c r="S32" s="1"/>
      <c r="T32" s="1"/>
      <c r="U32" s="1"/>
      <c r="V32" s="1"/>
      <c r="W32" s="1"/>
      <c r="X32" s="1"/>
      <c r="Y32" s="1"/>
    </row>
    <row r="33" spans="1:25" ht="12.75" customHeight="1" x14ac:dyDescent="0.25">
      <c r="A33" s="13"/>
      <c r="B33" s="13"/>
      <c r="C33" s="13"/>
      <c r="E33" s="13"/>
      <c r="F33" s="3"/>
      <c r="G33" s="3"/>
      <c r="H33" s="1"/>
      <c r="I33" s="1"/>
      <c r="J33" s="1"/>
      <c r="K33" s="1"/>
      <c r="L33" s="1"/>
      <c r="M33" s="1"/>
      <c r="N33" s="1"/>
      <c r="O33" s="1"/>
      <c r="P33" s="1"/>
      <c r="Q33" s="1"/>
      <c r="R33" s="1"/>
      <c r="S33" s="1"/>
      <c r="T33" s="1"/>
      <c r="U33" s="1"/>
      <c r="V33" s="1"/>
      <c r="W33" s="1"/>
      <c r="X33" s="1"/>
      <c r="Y33" s="1"/>
    </row>
    <row r="34" spans="1:25" ht="12.75" customHeight="1" x14ac:dyDescent="0.25">
      <c r="A34" s="237" t="s">
        <v>64</v>
      </c>
      <c r="B34" s="237"/>
      <c r="C34" s="1"/>
      <c r="D34" s="1"/>
      <c r="E34" s="1"/>
      <c r="F34" s="3"/>
      <c r="G34" s="3"/>
      <c r="H34" s="1"/>
      <c r="I34" s="1"/>
      <c r="J34" s="1"/>
      <c r="K34" s="1"/>
      <c r="L34" s="1"/>
      <c r="M34" s="1"/>
      <c r="N34" s="1"/>
      <c r="O34" s="1"/>
      <c r="P34" s="1"/>
      <c r="Q34" s="1"/>
      <c r="R34" s="1"/>
      <c r="S34" s="1"/>
      <c r="T34" s="1"/>
      <c r="U34" s="1"/>
      <c r="V34" s="1"/>
      <c r="W34" s="1"/>
      <c r="X34" s="1"/>
      <c r="Y34" s="1"/>
    </row>
    <row r="35" spans="1:25" ht="13.5" customHeight="1" thickBot="1" x14ac:dyDescent="0.3">
      <c r="A35" s="1"/>
      <c r="B35" s="1"/>
      <c r="C35" s="1"/>
      <c r="D35" s="1"/>
      <c r="E35" s="1"/>
      <c r="F35" s="3"/>
      <c r="G35" s="3"/>
      <c r="H35" s="1"/>
      <c r="I35" s="1"/>
      <c r="J35" s="1"/>
      <c r="K35" s="1"/>
      <c r="L35" s="1"/>
      <c r="M35" s="1"/>
      <c r="N35" s="1"/>
      <c r="O35" s="1"/>
      <c r="P35" s="1"/>
      <c r="Q35" s="1"/>
      <c r="R35" s="1"/>
      <c r="S35" s="1"/>
      <c r="T35" s="1"/>
      <c r="U35" s="1"/>
      <c r="V35" s="1"/>
      <c r="W35" s="1"/>
      <c r="X35" s="1"/>
      <c r="Y35" s="1"/>
    </row>
    <row r="36" spans="1:25" ht="42.6" customHeight="1" thickBot="1" x14ac:dyDescent="0.3">
      <c r="A36" s="242" t="s">
        <v>65</v>
      </c>
      <c r="B36" s="243"/>
      <c r="C36" s="243"/>
      <c r="D36" s="244"/>
      <c r="E36" s="1"/>
      <c r="F36" s="1"/>
      <c r="G36" s="3"/>
      <c r="H36" s="1"/>
      <c r="I36" s="1"/>
      <c r="J36" s="1"/>
      <c r="K36" s="1"/>
      <c r="L36" s="1"/>
      <c r="M36" s="1"/>
      <c r="N36" s="1"/>
      <c r="O36" s="1"/>
      <c r="P36" s="1"/>
      <c r="Q36" s="1"/>
      <c r="R36" s="1"/>
      <c r="S36" s="1"/>
      <c r="T36" s="1"/>
      <c r="U36" s="1"/>
      <c r="V36" s="1"/>
      <c r="W36" s="1"/>
      <c r="X36" s="1"/>
      <c r="Y36" s="1"/>
    </row>
    <row r="37" spans="1:25" ht="24" customHeight="1" x14ac:dyDescent="0.25">
      <c r="A37" s="1"/>
      <c r="B37" s="1"/>
      <c r="C37" s="1"/>
      <c r="D37" s="1"/>
      <c r="E37" s="1"/>
      <c r="F37" s="1"/>
      <c r="G37" s="3"/>
      <c r="H37" s="1"/>
      <c r="I37" s="1"/>
      <c r="J37" s="1"/>
      <c r="K37" s="1"/>
      <c r="L37" s="1"/>
      <c r="M37" s="1"/>
      <c r="N37" s="1"/>
      <c r="O37" s="1"/>
      <c r="P37" s="1"/>
      <c r="Q37" s="1"/>
      <c r="R37" s="1"/>
      <c r="S37" s="1"/>
      <c r="T37" s="1"/>
      <c r="U37" s="1"/>
      <c r="V37" s="1"/>
      <c r="W37" s="1"/>
      <c r="X37" s="1"/>
      <c r="Y37" s="1"/>
    </row>
    <row r="38" spans="1:25" ht="24" customHeight="1" x14ac:dyDescent="0.25">
      <c r="A38" s="1"/>
      <c r="B38" s="1"/>
      <c r="C38" s="1"/>
      <c r="D38" s="1"/>
      <c r="E38" s="1"/>
      <c r="F38" s="1"/>
      <c r="G38" s="3"/>
      <c r="H38" s="1"/>
      <c r="I38" s="1"/>
      <c r="J38" s="1"/>
      <c r="K38" s="1"/>
      <c r="L38" s="1"/>
      <c r="M38" s="1"/>
      <c r="N38" s="1"/>
      <c r="O38" s="1"/>
      <c r="P38" s="1"/>
      <c r="Q38" s="1"/>
      <c r="R38" s="1"/>
      <c r="S38" s="1"/>
      <c r="T38" s="1"/>
      <c r="U38" s="1"/>
      <c r="V38" s="1"/>
      <c r="W38" s="1"/>
      <c r="X38" s="1"/>
      <c r="Y38" s="1"/>
    </row>
    <row r="39" spans="1:25" ht="24" customHeight="1" x14ac:dyDescent="0.25">
      <c r="A39" s="1"/>
      <c r="B39" s="1"/>
      <c r="C39" s="1"/>
      <c r="D39" s="1"/>
      <c r="E39" s="1"/>
      <c r="F39" s="1"/>
      <c r="G39" s="3"/>
      <c r="H39" s="1"/>
      <c r="I39" s="1"/>
      <c r="J39" s="1"/>
      <c r="K39" s="1"/>
      <c r="L39" s="1"/>
      <c r="M39" s="1"/>
      <c r="N39" s="1"/>
      <c r="O39" s="1"/>
      <c r="P39" s="1"/>
      <c r="Q39" s="1"/>
      <c r="R39" s="1"/>
      <c r="S39" s="1"/>
      <c r="T39" s="1"/>
      <c r="U39" s="1"/>
      <c r="V39" s="1"/>
      <c r="W39" s="1"/>
      <c r="X39" s="1"/>
      <c r="Y39" s="1"/>
    </row>
    <row r="40" spans="1:25" ht="14.25" customHeight="1" x14ac:dyDescent="0.25">
      <c r="A40" s="246" t="s">
        <v>66</v>
      </c>
      <c r="B40" s="246"/>
      <c r="C40" s="245" t="s">
        <v>67</v>
      </c>
      <c r="D40" s="245"/>
      <c r="E40" s="1"/>
      <c r="F40" s="1"/>
      <c r="G40" s="1"/>
      <c r="H40" s="1"/>
      <c r="I40" s="1"/>
      <c r="J40" s="1"/>
      <c r="K40" s="1"/>
      <c r="L40" s="1"/>
      <c r="M40" s="1"/>
      <c r="N40" s="1"/>
      <c r="O40" s="1"/>
      <c r="P40" s="1"/>
      <c r="Q40" s="1"/>
      <c r="R40" s="1"/>
      <c r="S40" s="1"/>
      <c r="T40" s="1"/>
      <c r="U40" s="1"/>
      <c r="V40" s="1"/>
      <c r="W40" s="1"/>
      <c r="X40" s="1"/>
      <c r="Y40" s="1"/>
    </row>
    <row r="41" spans="1:25" ht="24.95" customHeight="1" x14ac:dyDescent="0.25">
      <c r="A41" s="14"/>
      <c r="B41" s="14"/>
      <c r="C41" s="247" t="s">
        <v>128</v>
      </c>
      <c r="D41" s="247"/>
      <c r="E41" s="1"/>
      <c r="F41" s="1"/>
      <c r="G41" s="1"/>
      <c r="H41" s="1"/>
      <c r="I41" s="1"/>
      <c r="J41" s="1"/>
      <c r="K41" s="1"/>
      <c r="L41" s="1"/>
      <c r="M41" s="1"/>
      <c r="N41" s="1"/>
      <c r="O41" s="1"/>
      <c r="P41" s="1"/>
      <c r="Q41" s="1"/>
      <c r="R41" s="1"/>
      <c r="S41" s="1"/>
      <c r="T41" s="1"/>
      <c r="U41" s="1"/>
      <c r="V41" s="1"/>
      <c r="W41" s="1"/>
      <c r="X41" s="1"/>
      <c r="Y41" s="1"/>
    </row>
    <row r="42" spans="1:25" ht="14.25" customHeight="1" x14ac:dyDescent="0.25">
      <c r="A42" s="14"/>
      <c r="B42" s="14"/>
      <c r="C42" s="14"/>
      <c r="D42" s="14"/>
      <c r="E42" s="1"/>
      <c r="F42" s="1"/>
      <c r="G42" s="1"/>
      <c r="H42" s="1"/>
      <c r="I42" s="1"/>
      <c r="J42" s="1"/>
      <c r="K42" s="1"/>
      <c r="L42" s="1"/>
      <c r="M42" s="1"/>
      <c r="N42" s="1"/>
      <c r="O42" s="1"/>
      <c r="P42" s="1"/>
      <c r="Q42" s="1"/>
      <c r="R42" s="1"/>
      <c r="S42" s="1"/>
      <c r="T42" s="1"/>
      <c r="U42" s="1"/>
      <c r="V42" s="1"/>
      <c r="W42" s="1"/>
      <c r="X42" s="1"/>
      <c r="Y42" s="1"/>
    </row>
    <row r="43" spans="1:25" ht="13.5" customHeight="1" x14ac:dyDescent="0.25">
      <c r="A43" s="246" t="s">
        <v>68</v>
      </c>
      <c r="B43" s="246"/>
      <c r="D43" s="108">
        <v>45015</v>
      </c>
      <c r="E43" s="1"/>
      <c r="F43" s="1"/>
      <c r="G43" s="1"/>
      <c r="H43" s="1"/>
      <c r="I43" s="1"/>
      <c r="J43" s="1"/>
      <c r="K43" s="1"/>
      <c r="L43" s="1"/>
      <c r="M43" s="1"/>
      <c r="N43" s="1"/>
      <c r="O43" s="1"/>
      <c r="P43" s="1"/>
      <c r="Q43" s="1"/>
      <c r="R43" s="1"/>
      <c r="S43" s="1"/>
      <c r="T43" s="1"/>
      <c r="U43" s="1"/>
      <c r="V43" s="1"/>
      <c r="W43" s="1"/>
      <c r="X43" s="1"/>
      <c r="Y43" s="1"/>
    </row>
    <row r="44" spans="1:25" ht="12.75" customHeight="1" x14ac:dyDescent="0.25">
      <c r="A44" s="1"/>
      <c r="B44" s="1"/>
      <c r="C44" s="1"/>
      <c r="D44" s="1"/>
      <c r="E44" s="1"/>
      <c r="F44" s="1"/>
      <c r="G44" s="3"/>
      <c r="H44" s="1"/>
      <c r="I44" s="1"/>
      <c r="J44" s="1"/>
      <c r="K44" s="1"/>
      <c r="L44" s="1"/>
      <c r="M44" s="1"/>
      <c r="N44" s="1"/>
      <c r="O44" s="1"/>
      <c r="P44" s="1"/>
      <c r="Q44" s="1"/>
      <c r="R44" s="1"/>
      <c r="S44" s="1"/>
      <c r="T44" s="1"/>
      <c r="U44" s="1"/>
      <c r="V44" s="1"/>
      <c r="W44" s="1"/>
      <c r="X44" s="1"/>
      <c r="Y44" s="1"/>
    </row>
    <row r="45" spans="1:25" ht="12.75" customHeight="1" x14ac:dyDescent="0.25">
      <c r="A45" s="1"/>
      <c r="B45" s="1"/>
      <c r="C45" s="1"/>
      <c r="D45" s="1"/>
      <c r="E45" s="1"/>
      <c r="F45" s="1"/>
      <c r="G45" s="3"/>
      <c r="H45" s="1"/>
      <c r="I45" s="1"/>
      <c r="J45" s="1"/>
      <c r="K45" s="1"/>
      <c r="L45" s="1"/>
      <c r="M45" s="1"/>
      <c r="N45" s="1"/>
      <c r="O45" s="1"/>
      <c r="P45" s="1"/>
      <c r="Q45" s="1"/>
      <c r="R45" s="1"/>
      <c r="S45" s="1"/>
      <c r="T45" s="1"/>
      <c r="U45" s="1"/>
      <c r="V45" s="1"/>
      <c r="W45" s="1"/>
      <c r="X45" s="1"/>
      <c r="Y45" s="1"/>
    </row>
    <row r="46" spans="1:25" ht="12.75" customHeight="1" x14ac:dyDescent="0.25">
      <c r="A46" s="1"/>
      <c r="B46" s="1"/>
      <c r="C46" s="1"/>
      <c r="D46" s="8"/>
      <c r="E46" s="1"/>
      <c r="F46" s="1"/>
      <c r="G46" s="3"/>
      <c r="H46" s="1"/>
      <c r="I46" s="1"/>
      <c r="J46" s="1"/>
      <c r="K46" s="1"/>
      <c r="L46" s="1"/>
      <c r="M46" s="1"/>
      <c r="N46" s="1"/>
      <c r="O46" s="1"/>
      <c r="P46" s="1"/>
      <c r="Q46" s="1"/>
      <c r="R46" s="1"/>
      <c r="S46" s="1"/>
      <c r="T46" s="1"/>
      <c r="U46" s="1"/>
      <c r="V46" s="1"/>
      <c r="W46" s="1"/>
      <c r="X46" s="1"/>
      <c r="Y46" s="1"/>
    </row>
    <row r="47" spans="1:25" ht="14.25" customHeight="1" x14ac:dyDescent="0.25">
      <c r="A47" s="15"/>
      <c r="B47" s="8"/>
      <c r="C47" s="8"/>
      <c r="D47" s="8"/>
      <c r="E47" s="13"/>
      <c r="F47" s="3"/>
      <c r="G47" s="3"/>
      <c r="H47" s="1"/>
      <c r="I47" s="1"/>
      <c r="J47" s="1"/>
      <c r="K47" s="1"/>
      <c r="L47" s="1"/>
      <c r="M47" s="1"/>
      <c r="N47" s="1"/>
      <c r="O47" s="1"/>
      <c r="P47" s="1"/>
      <c r="Q47" s="1"/>
      <c r="R47" s="1"/>
      <c r="S47" s="1"/>
      <c r="T47" s="1"/>
      <c r="U47" s="1"/>
      <c r="V47" s="1"/>
      <c r="W47" s="1"/>
      <c r="X47" s="1"/>
      <c r="Y47" s="1"/>
    </row>
    <row r="48" spans="1:25" ht="14.25" customHeight="1" x14ac:dyDescent="0.25">
      <c r="A48" s="15"/>
      <c r="B48" s="8"/>
      <c r="C48" s="8"/>
      <c r="D48" s="7"/>
      <c r="E48" s="13"/>
      <c r="F48" s="3"/>
      <c r="G48" s="3"/>
      <c r="H48" s="1"/>
      <c r="I48" s="1"/>
      <c r="J48" s="1"/>
      <c r="K48" s="1"/>
      <c r="L48" s="1"/>
      <c r="M48" s="1"/>
      <c r="N48" s="1"/>
      <c r="O48" s="1"/>
      <c r="P48" s="1"/>
      <c r="Q48" s="1"/>
      <c r="R48" s="1"/>
      <c r="S48" s="1"/>
      <c r="T48" s="1"/>
      <c r="U48" s="1"/>
      <c r="V48" s="1"/>
      <c r="W48" s="1"/>
      <c r="X48" s="1"/>
      <c r="Y48" s="1"/>
    </row>
    <row r="49" spans="1:25" ht="16.5" customHeight="1" x14ac:dyDescent="0.25">
      <c r="A49" s="7"/>
      <c r="B49" s="7"/>
      <c r="C49" s="7"/>
      <c r="D49" s="3"/>
      <c r="E49" s="7"/>
      <c r="F49" s="3"/>
      <c r="G49" s="3"/>
      <c r="H49" s="1"/>
      <c r="I49" s="1"/>
      <c r="J49" s="1"/>
      <c r="K49" s="1"/>
      <c r="L49" s="1"/>
      <c r="M49" s="1"/>
      <c r="N49" s="1"/>
      <c r="O49" s="1"/>
      <c r="P49" s="1"/>
      <c r="Q49" s="1"/>
      <c r="R49" s="1"/>
      <c r="S49" s="1"/>
      <c r="T49" s="1"/>
      <c r="U49" s="1"/>
      <c r="V49" s="1"/>
      <c r="W49" s="1"/>
      <c r="X49" s="1"/>
      <c r="Y49" s="1"/>
    </row>
    <row r="50" spans="1:25" ht="12.75" customHeight="1" x14ac:dyDescent="0.25">
      <c r="A50" s="3"/>
      <c r="B50" s="3"/>
      <c r="C50" s="3"/>
      <c r="D50" s="3"/>
      <c r="E50" s="1"/>
      <c r="F50" s="1"/>
      <c r="G50" s="1"/>
      <c r="H50" s="1"/>
      <c r="I50" s="1"/>
      <c r="J50" s="1"/>
      <c r="K50" s="1"/>
      <c r="L50" s="1"/>
      <c r="M50" s="1"/>
      <c r="N50" s="1"/>
      <c r="O50" s="1"/>
      <c r="P50" s="1"/>
      <c r="Q50" s="1"/>
      <c r="R50" s="1"/>
      <c r="S50" s="1"/>
      <c r="T50" s="1"/>
      <c r="U50" s="1"/>
      <c r="V50" s="1"/>
      <c r="W50" s="1"/>
      <c r="X50" s="1"/>
      <c r="Y50" s="1"/>
    </row>
    <row r="51" spans="1:25" ht="12.75" customHeight="1" x14ac:dyDescent="0.25">
      <c r="A51" s="3"/>
      <c r="B51" s="3"/>
      <c r="C51" s="3"/>
      <c r="D51" s="1"/>
      <c r="E51" s="1"/>
      <c r="F51" s="1"/>
      <c r="G51" s="1"/>
      <c r="H51" s="1"/>
      <c r="I51" s="1"/>
      <c r="J51" s="1"/>
      <c r="K51" s="1"/>
      <c r="L51" s="1"/>
      <c r="M51" s="1"/>
      <c r="N51" s="1"/>
      <c r="O51" s="1"/>
      <c r="P51" s="1"/>
      <c r="Q51" s="1"/>
      <c r="R51" s="1"/>
      <c r="S51" s="1"/>
      <c r="T51" s="1"/>
      <c r="U51" s="1"/>
      <c r="V51" s="1"/>
      <c r="W51" s="1"/>
      <c r="X51" s="1"/>
      <c r="Y51" s="1"/>
    </row>
    <row r="52" spans="1:25"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sheetData>
  <mergeCells count="23">
    <mergeCell ref="A34:B34"/>
    <mergeCell ref="A26:B26"/>
    <mergeCell ref="A36:D36"/>
    <mergeCell ref="C40:D40"/>
    <mergeCell ref="A43:B43"/>
    <mergeCell ref="A40:B40"/>
    <mergeCell ref="C41:D41"/>
    <mergeCell ref="C31:D31"/>
    <mergeCell ref="C32:D32"/>
    <mergeCell ref="C26:D26"/>
    <mergeCell ref="C27:D27"/>
    <mergeCell ref="C28:D28"/>
    <mergeCell ref="C29:D29"/>
    <mergeCell ref="C30:D30"/>
    <mergeCell ref="A13:B13"/>
    <mergeCell ref="A15:B15"/>
    <mergeCell ref="A24:B24"/>
    <mergeCell ref="A11:B11"/>
    <mergeCell ref="A1:D1"/>
    <mergeCell ref="A2:D2"/>
    <mergeCell ref="A5:B5"/>
    <mergeCell ref="A7:B7"/>
    <mergeCell ref="A9:B9"/>
  </mergeCells>
  <pageMargins left="0.7" right="0.32" top="0.75" bottom="0.75" header="0.3" footer="0.3"/>
  <pageSetup paperSize="9" orientation="portrait" horizontalDpi="4294967295"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392922-0F6A-4E81-8742-61EA3D24FC72}">
          <x14:formula1>
            <xm:f>'Base datos'!$L$3:$L$5</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23FBF-45B4-44D3-B584-5A95A50CBEEA}">
  <dimension ref="A1:S40"/>
  <sheetViews>
    <sheetView showGridLines="0" topLeftCell="A27" zoomScale="85" zoomScaleNormal="85" workbookViewId="0">
      <selection activeCell="R40" sqref="R40"/>
    </sheetView>
  </sheetViews>
  <sheetFormatPr baseColWidth="10" defaultColWidth="10.85546875" defaultRowHeight="12.75" x14ac:dyDescent="0.2"/>
  <cols>
    <col min="1" max="1" width="16.42578125" style="19" customWidth="1"/>
    <col min="2" max="3" width="10.85546875" style="116" hidden="1" customWidth="1"/>
    <col min="4" max="4" width="22.5703125" style="19" customWidth="1"/>
    <col min="5" max="6" width="9.42578125" style="19" customWidth="1"/>
    <col min="7" max="7" width="6.7109375" style="19" customWidth="1"/>
    <col min="8" max="8" width="22.5703125" style="19" customWidth="1"/>
    <col min="9" max="9" width="13.5703125" style="19" customWidth="1"/>
    <col min="10" max="10" width="4.5703125" style="19" customWidth="1"/>
    <col min="11" max="11" width="6" style="19" customWidth="1"/>
    <col min="12" max="12" width="4.5703125" style="19" customWidth="1"/>
    <col min="13" max="13" width="6.28515625" style="19" customWidth="1"/>
    <col min="14" max="14" width="21.140625" style="19" hidden="1" customWidth="1"/>
    <col min="15" max="15" width="14.7109375" style="19" customWidth="1"/>
    <col min="16" max="16" width="12.7109375" style="19" customWidth="1"/>
    <col min="17" max="17" width="15.5703125" style="19" customWidth="1"/>
    <col min="18" max="18" width="16.28515625" style="19" customWidth="1"/>
    <col min="19" max="19" width="14.7109375" style="19" bestFit="1" customWidth="1"/>
    <col min="20" max="16384" width="10.85546875" style="19"/>
  </cols>
  <sheetData>
    <row r="1" spans="1:18" x14ac:dyDescent="0.2">
      <c r="A1" s="18" t="s">
        <v>0</v>
      </c>
      <c r="B1" s="112"/>
      <c r="C1" s="112"/>
      <c r="D1" s="5"/>
      <c r="E1" s="5"/>
      <c r="F1" s="5"/>
      <c r="G1" s="17"/>
      <c r="H1" s="5"/>
      <c r="I1" s="5"/>
      <c r="J1" s="1"/>
      <c r="K1" s="1"/>
      <c r="L1" s="1"/>
      <c r="M1" s="1"/>
      <c r="N1" s="1"/>
      <c r="O1" s="1"/>
      <c r="P1" s="1"/>
      <c r="Q1" s="1"/>
    </row>
    <row r="2" spans="1:18" x14ac:dyDescent="0.2">
      <c r="A2" s="18" t="str">
        <f>'[1]MARCO GENERAL'!D5</f>
        <v>MUNICIPALIDAD DE OROTINA</v>
      </c>
      <c r="B2" s="112"/>
      <c r="C2" s="112"/>
      <c r="D2" s="5"/>
      <c r="E2" s="5"/>
      <c r="F2" s="5"/>
      <c r="G2" s="17"/>
      <c r="H2" s="5"/>
      <c r="I2" s="5"/>
      <c r="J2" s="1"/>
      <c r="K2" s="1"/>
      <c r="L2" s="1"/>
      <c r="M2" s="1"/>
      <c r="N2" s="1"/>
      <c r="O2" s="1"/>
      <c r="P2" s="1"/>
      <c r="Q2" s="1"/>
    </row>
    <row r="3" spans="1:18" x14ac:dyDescent="0.2">
      <c r="A3" s="274">
        <f>'[1]MARCO GENERAL'!D7</f>
        <v>2023</v>
      </c>
      <c r="B3" s="275"/>
      <c r="C3" s="275"/>
      <c r="D3" s="275"/>
      <c r="E3" s="275"/>
      <c r="F3" s="275"/>
      <c r="G3" s="275"/>
      <c r="H3" s="275"/>
      <c r="I3" s="275"/>
      <c r="J3" s="1"/>
      <c r="K3" s="1"/>
      <c r="L3" s="1"/>
      <c r="M3" s="1"/>
      <c r="N3" s="1"/>
      <c r="O3" s="1"/>
      <c r="P3" s="1"/>
      <c r="Q3" s="1"/>
    </row>
    <row r="4" spans="1:18" x14ac:dyDescent="0.2">
      <c r="A4" s="18" t="s">
        <v>1</v>
      </c>
      <c r="B4" s="112"/>
      <c r="C4" s="112"/>
      <c r="D4" s="18"/>
      <c r="E4" s="18"/>
      <c r="F4" s="18"/>
      <c r="G4" s="17"/>
      <c r="H4" s="18"/>
      <c r="I4" s="18"/>
      <c r="J4" s="1"/>
      <c r="K4" s="1"/>
      <c r="L4" s="1"/>
      <c r="M4" s="1"/>
      <c r="N4" s="1"/>
      <c r="O4" s="1"/>
      <c r="P4" s="1"/>
      <c r="Q4" s="1"/>
    </row>
    <row r="5" spans="1:18" x14ac:dyDescent="0.2">
      <c r="A5" s="276" t="s">
        <v>117</v>
      </c>
      <c r="B5" s="275"/>
      <c r="C5" s="275"/>
      <c r="D5" s="275"/>
      <c r="E5" s="275"/>
      <c r="F5" s="275"/>
      <c r="G5" s="275"/>
      <c r="H5" s="275"/>
      <c r="I5" s="275"/>
      <c r="J5" s="1"/>
      <c r="K5" s="1"/>
      <c r="L5" s="1"/>
      <c r="M5" s="1"/>
      <c r="N5" s="1"/>
      <c r="O5" s="1"/>
      <c r="P5" s="1"/>
      <c r="Q5" s="1"/>
    </row>
    <row r="6" spans="1:18" x14ac:dyDescent="0.2">
      <c r="A6" s="18"/>
      <c r="B6" s="112"/>
      <c r="C6" s="112"/>
      <c r="D6" s="18"/>
      <c r="E6" s="18"/>
      <c r="F6" s="18"/>
      <c r="G6" s="17"/>
      <c r="H6" s="18"/>
      <c r="I6" s="18"/>
      <c r="J6" s="1"/>
      <c r="K6" s="1"/>
      <c r="L6" s="1"/>
      <c r="M6" s="1"/>
      <c r="N6" s="1"/>
      <c r="O6" s="1"/>
      <c r="P6" s="1"/>
      <c r="Q6" s="1"/>
    </row>
    <row r="7" spans="1:18" ht="27.95" customHeight="1" x14ac:dyDescent="0.2">
      <c r="A7" s="277" t="s">
        <v>118</v>
      </c>
      <c r="B7" s="278"/>
      <c r="C7" s="278"/>
      <c r="D7" s="278"/>
      <c r="E7" s="278"/>
      <c r="F7" s="278"/>
      <c r="G7" s="278"/>
      <c r="H7" s="278"/>
      <c r="I7" s="278"/>
      <c r="J7" s="278"/>
      <c r="K7" s="278"/>
      <c r="L7" s="278"/>
      <c r="M7" s="278"/>
      <c r="N7" s="278"/>
      <c r="O7" s="278"/>
      <c r="P7" s="278"/>
      <c r="Q7" s="278"/>
    </row>
    <row r="8" spans="1:18" x14ac:dyDescent="0.2">
      <c r="A8" s="279" t="s">
        <v>119</v>
      </c>
      <c r="B8" s="275"/>
      <c r="C8" s="275"/>
      <c r="D8" s="275"/>
      <c r="E8" s="275"/>
      <c r="F8" s="275"/>
      <c r="G8" s="275"/>
      <c r="H8" s="275"/>
      <c r="I8" s="275"/>
      <c r="J8" s="275"/>
      <c r="K8" s="275"/>
      <c r="L8" s="275"/>
      <c r="M8" s="275"/>
      <c r="N8" s="275"/>
      <c r="O8" s="275"/>
      <c r="P8" s="275"/>
      <c r="Q8" s="275"/>
    </row>
    <row r="9" spans="1:18" ht="13.5" thickBot="1" x14ac:dyDescent="0.25">
      <c r="A9" s="18"/>
      <c r="B9" s="112"/>
      <c r="C9" s="112"/>
      <c r="D9" s="18"/>
      <c r="E9" s="18"/>
      <c r="F9" s="18"/>
      <c r="G9" s="17"/>
      <c r="H9" s="18"/>
      <c r="I9" s="18"/>
      <c r="J9" s="1"/>
      <c r="K9" s="1"/>
      <c r="L9" s="1"/>
      <c r="M9" s="1"/>
      <c r="N9" s="1"/>
      <c r="O9" s="1"/>
      <c r="P9" s="1"/>
      <c r="Q9" s="1"/>
    </row>
    <row r="10" spans="1:18" ht="26.25" thickBot="1" x14ac:dyDescent="0.25">
      <c r="A10" s="55" t="s">
        <v>2</v>
      </c>
      <c r="B10" s="119"/>
      <c r="C10" s="119"/>
      <c r="D10" s="280" t="s">
        <v>69</v>
      </c>
      <c r="E10" s="281"/>
      <c r="F10" s="281"/>
      <c r="G10" s="281"/>
      <c r="H10" s="281"/>
      <c r="I10" s="281"/>
      <c r="J10" s="281"/>
      <c r="K10" s="281"/>
      <c r="L10" s="281"/>
      <c r="M10" s="281"/>
      <c r="N10" s="281"/>
      <c r="O10" s="281"/>
      <c r="P10" s="282"/>
      <c r="Q10" s="281"/>
      <c r="R10" s="283"/>
    </row>
    <row r="11" spans="1:18" ht="23.45" customHeight="1" thickBot="1" x14ac:dyDescent="0.25">
      <c r="A11" s="262" t="s">
        <v>3</v>
      </c>
      <c r="B11" s="264" t="s">
        <v>4</v>
      </c>
      <c r="C11" s="265" t="s">
        <v>5</v>
      </c>
      <c r="D11" s="266" t="s">
        <v>6</v>
      </c>
      <c r="E11" s="267" t="s">
        <v>7</v>
      </c>
      <c r="F11" s="268"/>
      <c r="G11" s="269"/>
      <c r="H11" s="270"/>
      <c r="I11" s="252" t="s">
        <v>8</v>
      </c>
      <c r="J11" s="254" t="s">
        <v>9</v>
      </c>
      <c r="K11" s="255"/>
      <c r="L11" s="255"/>
      <c r="M11" s="255"/>
      <c r="N11" s="256"/>
      <c r="O11" s="257" t="s">
        <v>10</v>
      </c>
      <c r="P11" s="259" t="s">
        <v>195</v>
      </c>
      <c r="Q11" s="284" t="s">
        <v>11</v>
      </c>
      <c r="R11" s="285"/>
    </row>
    <row r="12" spans="1:18" ht="26.1" customHeight="1" thickBot="1" x14ac:dyDescent="0.25">
      <c r="A12" s="263"/>
      <c r="B12" s="258"/>
      <c r="C12" s="253"/>
      <c r="D12" s="253"/>
      <c r="E12" s="271"/>
      <c r="F12" s="272"/>
      <c r="G12" s="272"/>
      <c r="H12" s="273"/>
      <c r="I12" s="253"/>
      <c r="J12" s="286" t="s">
        <v>70</v>
      </c>
      <c r="K12" s="20" t="s">
        <v>12</v>
      </c>
      <c r="L12" s="286" t="s">
        <v>71</v>
      </c>
      <c r="M12" s="20" t="s">
        <v>12</v>
      </c>
      <c r="N12" s="288" t="s">
        <v>13</v>
      </c>
      <c r="O12" s="258"/>
      <c r="P12" s="260"/>
      <c r="Q12" s="290" t="s">
        <v>14</v>
      </c>
      <c r="R12" s="292" t="s">
        <v>15</v>
      </c>
    </row>
    <row r="13" spans="1:18" ht="34.5" customHeight="1" thickBot="1" x14ac:dyDescent="0.25">
      <c r="A13" s="56" t="s">
        <v>16</v>
      </c>
      <c r="B13" s="258"/>
      <c r="C13" s="253"/>
      <c r="D13" s="253"/>
      <c r="E13" s="130" t="s">
        <v>138</v>
      </c>
      <c r="F13" s="129" t="s">
        <v>139</v>
      </c>
      <c r="G13" s="130" t="s">
        <v>140</v>
      </c>
      <c r="H13" s="43" t="s">
        <v>17</v>
      </c>
      <c r="I13" s="253"/>
      <c r="J13" s="287"/>
      <c r="K13" s="44"/>
      <c r="L13" s="287"/>
      <c r="M13" s="44"/>
      <c r="N13" s="289"/>
      <c r="O13" s="258"/>
      <c r="P13" s="261"/>
      <c r="Q13" s="291"/>
      <c r="R13" s="293"/>
    </row>
    <row r="14" spans="1:18" ht="78.599999999999994" customHeight="1" x14ac:dyDescent="0.2">
      <c r="A14" s="158" t="s">
        <v>18</v>
      </c>
      <c r="B14" s="113"/>
      <c r="C14" s="113"/>
      <c r="D14" s="159" t="s">
        <v>136</v>
      </c>
      <c r="E14" s="156" t="s">
        <v>157</v>
      </c>
      <c r="F14" s="156"/>
      <c r="G14" s="229" t="s">
        <v>330</v>
      </c>
      <c r="H14" s="160" t="s">
        <v>199</v>
      </c>
      <c r="I14" s="159" t="s">
        <v>133</v>
      </c>
      <c r="J14" s="161"/>
      <c r="K14" s="90">
        <f t="shared" ref="K14:K23" si="0">IF(OR(J14=0),0,(J14/(J14+L14)))</f>
        <v>0</v>
      </c>
      <c r="L14" s="24">
        <v>50</v>
      </c>
      <c r="M14" s="90">
        <f t="shared" ref="M14:M23" si="1">IF(OR(L14=0),0,(L14/(J14+L14)))</f>
        <v>1</v>
      </c>
      <c r="N14" s="100">
        <f t="shared" ref="N14:N23" si="2">K14+M14</f>
        <v>1</v>
      </c>
      <c r="O14" s="166" t="s">
        <v>146</v>
      </c>
      <c r="P14" s="167" t="s">
        <v>19</v>
      </c>
      <c r="Q14" s="168"/>
      <c r="R14" s="234">
        <v>1000000</v>
      </c>
    </row>
    <row r="15" spans="1:18" ht="89.25" x14ac:dyDescent="0.2">
      <c r="A15" s="162" t="s">
        <v>18</v>
      </c>
      <c r="B15" s="114"/>
      <c r="C15" s="114"/>
      <c r="D15" s="160" t="s">
        <v>136</v>
      </c>
      <c r="E15" s="157" t="s">
        <v>156</v>
      </c>
      <c r="F15" s="125" t="s">
        <v>345</v>
      </c>
      <c r="G15" s="228" t="s">
        <v>327</v>
      </c>
      <c r="H15" s="160" t="s">
        <v>200</v>
      </c>
      <c r="I15" s="160" t="s">
        <v>28</v>
      </c>
      <c r="J15" s="161"/>
      <c r="K15" s="83">
        <f t="shared" si="0"/>
        <v>0</v>
      </c>
      <c r="L15" s="24">
        <v>100</v>
      </c>
      <c r="M15" s="83">
        <f t="shared" si="1"/>
        <v>1</v>
      </c>
      <c r="N15" s="98">
        <f t="shared" si="2"/>
        <v>1</v>
      </c>
      <c r="O15" s="169" t="s">
        <v>148</v>
      </c>
      <c r="P15" s="169" t="s">
        <v>19</v>
      </c>
      <c r="Q15" s="170"/>
      <c r="R15" s="165">
        <v>3000000</v>
      </c>
    </row>
    <row r="16" spans="1:18" ht="89.25" x14ac:dyDescent="0.2">
      <c r="A16" s="162" t="s">
        <v>18</v>
      </c>
      <c r="B16" s="114"/>
      <c r="C16" s="114"/>
      <c r="D16" s="160" t="s">
        <v>136</v>
      </c>
      <c r="E16" s="157" t="s">
        <v>156</v>
      </c>
      <c r="F16" s="157" t="s">
        <v>346</v>
      </c>
      <c r="G16" s="228" t="s">
        <v>331</v>
      </c>
      <c r="H16" s="160" t="s">
        <v>201</v>
      </c>
      <c r="I16" s="160" t="s">
        <v>28</v>
      </c>
      <c r="J16" s="161"/>
      <c r="K16" s="83">
        <f t="shared" si="0"/>
        <v>0</v>
      </c>
      <c r="L16" s="24">
        <v>100</v>
      </c>
      <c r="M16" s="83">
        <f t="shared" si="1"/>
        <v>1</v>
      </c>
      <c r="N16" s="98">
        <f t="shared" si="2"/>
        <v>1</v>
      </c>
      <c r="O16" s="169" t="s">
        <v>145</v>
      </c>
      <c r="P16" s="169" t="s">
        <v>19</v>
      </c>
      <c r="Q16" s="164"/>
      <c r="R16" s="165">
        <v>810000</v>
      </c>
    </row>
    <row r="17" spans="1:19" ht="89.25" x14ac:dyDescent="0.2">
      <c r="A17" s="162" t="s">
        <v>18</v>
      </c>
      <c r="B17" s="114"/>
      <c r="C17" s="114"/>
      <c r="D17" s="160" t="s">
        <v>136</v>
      </c>
      <c r="E17" s="157" t="s">
        <v>156</v>
      </c>
      <c r="F17" s="157" t="s">
        <v>348</v>
      </c>
      <c r="G17" s="228" t="s">
        <v>332</v>
      </c>
      <c r="H17" s="160" t="s">
        <v>202</v>
      </c>
      <c r="I17" s="160" t="s">
        <v>28</v>
      </c>
      <c r="J17" s="161"/>
      <c r="K17" s="83">
        <f t="shared" si="0"/>
        <v>0</v>
      </c>
      <c r="L17" s="24">
        <v>50</v>
      </c>
      <c r="M17" s="83">
        <f t="shared" si="1"/>
        <v>1</v>
      </c>
      <c r="N17" s="98">
        <f t="shared" si="2"/>
        <v>1</v>
      </c>
      <c r="O17" s="169" t="s">
        <v>145</v>
      </c>
      <c r="P17" s="169" t="s">
        <v>19</v>
      </c>
      <c r="Q17" s="164"/>
      <c r="R17" s="165">
        <v>12000000</v>
      </c>
    </row>
    <row r="18" spans="1:19" ht="114.75" x14ac:dyDescent="0.2">
      <c r="A18" s="162" t="s">
        <v>18</v>
      </c>
      <c r="B18" s="114"/>
      <c r="C18" s="114"/>
      <c r="D18" s="160" t="s">
        <v>136</v>
      </c>
      <c r="E18" s="157" t="s">
        <v>156</v>
      </c>
      <c r="F18" s="157" t="s">
        <v>347</v>
      </c>
      <c r="G18" s="228" t="s">
        <v>337</v>
      </c>
      <c r="H18" s="160" t="s">
        <v>203</v>
      </c>
      <c r="I18" s="160" t="s">
        <v>28</v>
      </c>
      <c r="J18" s="161"/>
      <c r="K18" s="83">
        <f t="shared" si="0"/>
        <v>0</v>
      </c>
      <c r="L18" s="24">
        <v>100</v>
      </c>
      <c r="M18" s="83">
        <f t="shared" si="1"/>
        <v>1</v>
      </c>
      <c r="N18" s="98">
        <f t="shared" si="2"/>
        <v>1</v>
      </c>
      <c r="O18" s="169" t="s">
        <v>134</v>
      </c>
      <c r="P18" s="169" t="s">
        <v>19</v>
      </c>
      <c r="Q18" s="164"/>
      <c r="R18" s="165">
        <v>8960000</v>
      </c>
    </row>
    <row r="19" spans="1:19" ht="89.25" x14ac:dyDescent="0.2">
      <c r="A19" s="162" t="s">
        <v>18</v>
      </c>
      <c r="B19" s="114"/>
      <c r="C19" s="114"/>
      <c r="D19" s="160" t="s">
        <v>136</v>
      </c>
      <c r="E19" s="157" t="s">
        <v>157</v>
      </c>
      <c r="F19" s="125" t="s">
        <v>349</v>
      </c>
      <c r="G19" s="228" t="s">
        <v>338</v>
      </c>
      <c r="H19" s="160" t="s">
        <v>204</v>
      </c>
      <c r="I19" s="160" t="s">
        <v>23</v>
      </c>
      <c r="J19" s="161"/>
      <c r="K19" s="83">
        <f t="shared" si="0"/>
        <v>0</v>
      </c>
      <c r="L19" s="24">
        <v>100</v>
      </c>
      <c r="M19" s="83">
        <f t="shared" si="1"/>
        <v>1</v>
      </c>
      <c r="N19" s="98">
        <f t="shared" si="2"/>
        <v>1</v>
      </c>
      <c r="O19" s="169" t="s">
        <v>134</v>
      </c>
      <c r="P19" s="169" t="s">
        <v>19</v>
      </c>
      <c r="Q19" s="164"/>
      <c r="R19" s="165">
        <v>10368644.42</v>
      </c>
    </row>
    <row r="20" spans="1:19" ht="89.25" x14ac:dyDescent="0.2">
      <c r="A20" s="162" t="s">
        <v>18</v>
      </c>
      <c r="B20" s="114"/>
      <c r="C20" s="114"/>
      <c r="D20" s="160" t="s">
        <v>136</v>
      </c>
      <c r="E20" s="157" t="s">
        <v>156</v>
      </c>
      <c r="F20" s="157"/>
      <c r="G20" s="228" t="s">
        <v>333</v>
      </c>
      <c r="H20" s="163" t="s">
        <v>205</v>
      </c>
      <c r="I20" s="160" t="s">
        <v>206</v>
      </c>
      <c r="J20" s="161"/>
      <c r="K20" s="83">
        <f>IF(OR(J20=0),0,(J20/(J20+L20)))</f>
        <v>0</v>
      </c>
      <c r="L20" s="24">
        <v>100</v>
      </c>
      <c r="M20" s="83">
        <f>IF(OR(L20=0),0,(L20/(J20+L20)))</f>
        <v>1</v>
      </c>
      <c r="N20" s="98">
        <f>K20+M20</f>
        <v>1</v>
      </c>
      <c r="O20" s="169" t="s">
        <v>120</v>
      </c>
      <c r="P20" s="169" t="s">
        <v>19</v>
      </c>
      <c r="Q20" s="164"/>
      <c r="R20" s="165">
        <v>500000</v>
      </c>
    </row>
    <row r="21" spans="1:19" ht="114.75" x14ac:dyDescent="0.2">
      <c r="A21" s="162" t="s">
        <v>18</v>
      </c>
      <c r="B21" s="114"/>
      <c r="C21" s="114"/>
      <c r="D21" s="160" t="s">
        <v>136</v>
      </c>
      <c r="E21" s="157" t="s">
        <v>156</v>
      </c>
      <c r="F21" s="157" t="s">
        <v>350</v>
      </c>
      <c r="G21" s="228" t="s">
        <v>339</v>
      </c>
      <c r="H21" s="160" t="s">
        <v>207</v>
      </c>
      <c r="I21" s="160" t="s">
        <v>28</v>
      </c>
      <c r="J21" s="161"/>
      <c r="K21" s="83">
        <f t="shared" si="0"/>
        <v>0</v>
      </c>
      <c r="L21" s="24">
        <v>100</v>
      </c>
      <c r="M21" s="83">
        <f t="shared" si="1"/>
        <v>1</v>
      </c>
      <c r="N21" s="98">
        <f t="shared" si="2"/>
        <v>1</v>
      </c>
      <c r="O21" s="169" t="s">
        <v>148</v>
      </c>
      <c r="P21" s="169" t="s">
        <v>19</v>
      </c>
      <c r="Q21" s="164"/>
      <c r="R21" s="165">
        <v>2850000</v>
      </c>
    </row>
    <row r="22" spans="1:19" ht="51" x14ac:dyDescent="0.2">
      <c r="A22" s="162" t="s">
        <v>54</v>
      </c>
      <c r="B22" s="114"/>
      <c r="C22" s="114"/>
      <c r="D22" s="160" t="s">
        <v>91</v>
      </c>
      <c r="E22" s="157" t="s">
        <v>156</v>
      </c>
      <c r="F22" s="157" t="s">
        <v>351</v>
      </c>
      <c r="G22" s="228" t="s">
        <v>340</v>
      </c>
      <c r="H22" s="160" t="s">
        <v>208</v>
      </c>
      <c r="I22" s="160" t="s">
        <v>28</v>
      </c>
      <c r="J22" s="161"/>
      <c r="K22" s="83">
        <f t="shared" si="0"/>
        <v>0</v>
      </c>
      <c r="L22" s="24">
        <v>100</v>
      </c>
      <c r="M22" s="83">
        <f t="shared" si="1"/>
        <v>1</v>
      </c>
      <c r="N22" s="98">
        <f t="shared" si="2"/>
        <v>1</v>
      </c>
      <c r="O22" s="169" t="s">
        <v>151</v>
      </c>
      <c r="P22" s="169" t="s">
        <v>19</v>
      </c>
      <c r="Q22" s="164"/>
      <c r="R22" s="165">
        <v>1875000</v>
      </c>
    </row>
    <row r="23" spans="1:19" ht="63.75" x14ac:dyDescent="0.2">
      <c r="A23" s="162" t="s">
        <v>54</v>
      </c>
      <c r="B23" s="114"/>
      <c r="C23" s="114"/>
      <c r="D23" s="160" t="s">
        <v>91</v>
      </c>
      <c r="E23" s="157" t="s">
        <v>156</v>
      </c>
      <c r="F23" s="157" t="s">
        <v>352</v>
      </c>
      <c r="G23" s="228" t="s">
        <v>341</v>
      </c>
      <c r="H23" s="160" t="s">
        <v>209</v>
      </c>
      <c r="I23" s="160" t="s">
        <v>23</v>
      </c>
      <c r="J23" s="161"/>
      <c r="K23" s="83">
        <f t="shared" si="0"/>
        <v>0</v>
      </c>
      <c r="L23" s="24">
        <v>100</v>
      </c>
      <c r="M23" s="83">
        <f t="shared" si="1"/>
        <v>1</v>
      </c>
      <c r="N23" s="98">
        <f t="shared" si="2"/>
        <v>1</v>
      </c>
      <c r="O23" s="169" t="s">
        <v>210</v>
      </c>
      <c r="P23" s="169" t="s">
        <v>24</v>
      </c>
      <c r="Q23" s="164"/>
      <c r="R23" s="165">
        <v>38000000</v>
      </c>
    </row>
    <row r="24" spans="1:19" ht="89.25" x14ac:dyDescent="0.2">
      <c r="A24" s="162" t="s">
        <v>18</v>
      </c>
      <c r="B24" s="114"/>
      <c r="C24" s="114"/>
      <c r="D24" s="160" t="s">
        <v>136</v>
      </c>
      <c r="E24" s="157" t="s">
        <v>156</v>
      </c>
      <c r="F24" s="157"/>
      <c r="G24" s="228" t="s">
        <v>330</v>
      </c>
      <c r="H24" s="160" t="s">
        <v>211</v>
      </c>
      <c r="I24" s="160" t="s">
        <v>132</v>
      </c>
      <c r="J24" s="161"/>
      <c r="K24" s="83">
        <f>IF(OR(J24=0),0,(J24/(J24+L24)))</f>
        <v>0</v>
      </c>
      <c r="L24" s="24">
        <v>100</v>
      </c>
      <c r="M24" s="83">
        <f>IF(OR(L24=0),0,(L24/(J24+L24)))</f>
        <v>1</v>
      </c>
      <c r="N24" s="98">
        <f>K24+M24</f>
        <v>1</v>
      </c>
      <c r="O24" s="169" t="s">
        <v>210</v>
      </c>
      <c r="P24" s="169" t="s">
        <v>19</v>
      </c>
      <c r="Q24" s="164"/>
      <c r="R24" s="165">
        <v>2000000</v>
      </c>
    </row>
    <row r="25" spans="1:19" ht="114.75" x14ac:dyDescent="0.2">
      <c r="A25" s="162" t="s">
        <v>18</v>
      </c>
      <c r="B25" s="114"/>
      <c r="C25" s="114"/>
      <c r="D25" s="160" t="s">
        <v>136</v>
      </c>
      <c r="E25" s="157" t="s">
        <v>156</v>
      </c>
      <c r="F25" s="157" t="s">
        <v>353</v>
      </c>
      <c r="G25" s="228" t="s">
        <v>342</v>
      </c>
      <c r="H25" s="160" t="s">
        <v>213</v>
      </c>
      <c r="I25" s="160" t="s">
        <v>220</v>
      </c>
      <c r="J25" s="161"/>
      <c r="K25" s="83">
        <f t="shared" ref="K25:K30" si="3">IF(OR(J25=0),0,(J25/(J25+L25)))</f>
        <v>0</v>
      </c>
      <c r="L25" s="24">
        <v>100</v>
      </c>
      <c r="M25" s="83">
        <f t="shared" ref="M25:M30" si="4">IF(OR(L25=0),0,(L25/(J25+L25)))</f>
        <v>1</v>
      </c>
      <c r="N25" s="98">
        <f t="shared" ref="N25:N30" si="5">K25+M25</f>
        <v>1</v>
      </c>
      <c r="O25" s="169" t="s">
        <v>221</v>
      </c>
      <c r="P25" s="169" t="s">
        <v>19</v>
      </c>
      <c r="Q25" s="164"/>
      <c r="R25" s="165">
        <v>8900000</v>
      </c>
    </row>
    <row r="26" spans="1:19" ht="89.25" x14ac:dyDescent="0.2">
      <c r="A26" s="162" t="s">
        <v>18</v>
      </c>
      <c r="B26" s="114"/>
      <c r="C26" s="114"/>
      <c r="D26" s="160" t="s">
        <v>136</v>
      </c>
      <c r="E26" s="157" t="s">
        <v>156</v>
      </c>
      <c r="F26" s="157" t="s">
        <v>354</v>
      </c>
      <c r="G26" s="228" t="s">
        <v>343</v>
      </c>
      <c r="H26" s="160" t="s">
        <v>222</v>
      </c>
      <c r="I26" s="160" t="s">
        <v>28</v>
      </c>
      <c r="J26" s="161"/>
      <c r="K26" s="83">
        <f t="shared" si="3"/>
        <v>0</v>
      </c>
      <c r="L26" s="24">
        <v>100</v>
      </c>
      <c r="M26" s="83">
        <f t="shared" si="4"/>
        <v>1</v>
      </c>
      <c r="N26" s="98">
        <f t="shared" si="5"/>
        <v>1</v>
      </c>
      <c r="O26" s="169" t="s">
        <v>221</v>
      </c>
      <c r="P26" s="169" t="s">
        <v>19</v>
      </c>
      <c r="Q26" s="164"/>
      <c r="R26" s="165">
        <v>3608000</v>
      </c>
    </row>
    <row r="27" spans="1:19" ht="89.25" x14ac:dyDescent="0.2">
      <c r="A27" s="162" t="s">
        <v>18</v>
      </c>
      <c r="B27" s="114"/>
      <c r="C27" s="114"/>
      <c r="D27" s="160" t="s">
        <v>136</v>
      </c>
      <c r="E27" s="157" t="s">
        <v>156</v>
      </c>
      <c r="F27" s="157" t="s">
        <v>355</v>
      </c>
      <c r="G27" s="228" t="s">
        <v>344</v>
      </c>
      <c r="H27" s="160" t="s">
        <v>226</v>
      </c>
      <c r="I27" s="160" t="s">
        <v>28</v>
      </c>
      <c r="J27" s="161"/>
      <c r="K27" s="83">
        <f t="shared" si="3"/>
        <v>0</v>
      </c>
      <c r="L27" s="24">
        <v>100</v>
      </c>
      <c r="M27" s="83">
        <f t="shared" si="4"/>
        <v>1</v>
      </c>
      <c r="N27" s="98">
        <f t="shared" si="5"/>
        <v>1</v>
      </c>
      <c r="O27" s="169" t="s">
        <v>221</v>
      </c>
      <c r="P27" s="169" t="s">
        <v>19</v>
      </c>
      <c r="Q27" s="164"/>
      <c r="R27" s="165">
        <v>2100000</v>
      </c>
    </row>
    <row r="28" spans="1:19" ht="89.25" x14ac:dyDescent="0.2">
      <c r="A28" s="162" t="s">
        <v>18</v>
      </c>
      <c r="B28" s="114"/>
      <c r="C28" s="114"/>
      <c r="D28" s="160" t="s">
        <v>20</v>
      </c>
      <c r="E28" s="157" t="s">
        <v>156</v>
      </c>
      <c r="F28" s="157"/>
      <c r="G28" s="228" t="s">
        <v>334</v>
      </c>
      <c r="H28" s="160" t="s">
        <v>223</v>
      </c>
      <c r="I28" s="160" t="s">
        <v>28</v>
      </c>
      <c r="J28" s="161"/>
      <c r="K28" s="83">
        <f t="shared" si="3"/>
        <v>0</v>
      </c>
      <c r="L28" s="24">
        <v>100</v>
      </c>
      <c r="M28" s="83">
        <f t="shared" si="4"/>
        <v>1</v>
      </c>
      <c r="N28" s="98">
        <f t="shared" si="5"/>
        <v>1</v>
      </c>
      <c r="O28" s="169" t="s">
        <v>144</v>
      </c>
      <c r="P28" s="169" t="s">
        <v>21</v>
      </c>
      <c r="Q28" s="164"/>
      <c r="R28" s="165">
        <v>2000000</v>
      </c>
    </row>
    <row r="29" spans="1:19" ht="89.25" x14ac:dyDescent="0.2">
      <c r="A29" s="162" t="s">
        <v>18</v>
      </c>
      <c r="B29" s="114"/>
      <c r="C29" s="114"/>
      <c r="D29" s="160" t="s">
        <v>136</v>
      </c>
      <c r="E29" s="157" t="s">
        <v>156</v>
      </c>
      <c r="F29" s="157"/>
      <c r="G29" s="228" t="s">
        <v>335</v>
      </c>
      <c r="H29" s="160" t="s">
        <v>224</v>
      </c>
      <c r="I29" s="160" t="s">
        <v>206</v>
      </c>
      <c r="J29" s="161"/>
      <c r="K29" s="83">
        <f t="shared" si="3"/>
        <v>0</v>
      </c>
      <c r="L29" s="24">
        <v>100</v>
      </c>
      <c r="M29" s="83">
        <f t="shared" si="4"/>
        <v>1</v>
      </c>
      <c r="N29" s="98">
        <f t="shared" si="5"/>
        <v>1</v>
      </c>
      <c r="O29" s="169" t="s">
        <v>143</v>
      </c>
      <c r="P29" s="169" t="s">
        <v>19</v>
      </c>
      <c r="Q29" s="164"/>
      <c r="R29" s="165">
        <v>1982000</v>
      </c>
    </row>
    <row r="30" spans="1:19" ht="51" x14ac:dyDescent="0.2">
      <c r="A30" s="162" t="s">
        <v>62</v>
      </c>
      <c r="B30" s="114"/>
      <c r="C30" s="114"/>
      <c r="D30" s="160" t="s">
        <v>22</v>
      </c>
      <c r="E30" s="157" t="s">
        <v>156</v>
      </c>
      <c r="F30" s="157"/>
      <c r="G30" s="228" t="s">
        <v>336</v>
      </c>
      <c r="H30" s="160" t="s">
        <v>225</v>
      </c>
      <c r="I30" s="160" t="s">
        <v>214</v>
      </c>
      <c r="J30" s="161"/>
      <c r="K30" s="83">
        <f t="shared" si="3"/>
        <v>0</v>
      </c>
      <c r="L30" s="24">
        <v>100</v>
      </c>
      <c r="M30" s="83">
        <f t="shared" si="4"/>
        <v>1</v>
      </c>
      <c r="N30" s="98">
        <f t="shared" si="5"/>
        <v>1</v>
      </c>
      <c r="O30" s="169" t="s">
        <v>134</v>
      </c>
      <c r="P30" s="169" t="s">
        <v>24</v>
      </c>
      <c r="Q30" s="164"/>
      <c r="R30" s="165">
        <v>170153685.10689899</v>
      </c>
    </row>
    <row r="31" spans="1:19" ht="13.5" thickBot="1" x14ac:dyDescent="0.25">
      <c r="A31" s="57"/>
      <c r="B31" s="120"/>
      <c r="C31" s="120"/>
      <c r="D31" s="26" t="s">
        <v>29</v>
      </c>
      <c r="E31" s="27"/>
      <c r="F31" s="80"/>
      <c r="G31" s="28"/>
      <c r="H31" s="29"/>
      <c r="I31" s="30"/>
      <c r="J31" s="30"/>
      <c r="K31" s="31">
        <f>SUM(K14:K30)</f>
        <v>0</v>
      </c>
      <c r="L31" s="30"/>
      <c r="M31" s="31">
        <f>SUM(M14:M30)</f>
        <v>17</v>
      </c>
      <c r="N31" s="32">
        <f>SUM(N14:N30)</f>
        <v>17</v>
      </c>
      <c r="O31" s="30"/>
      <c r="P31" s="29"/>
      <c r="Q31" s="33">
        <f>SUM(Q14:Q30)</f>
        <v>0</v>
      </c>
      <c r="R31" s="58">
        <f>SUM(R14:R30)</f>
        <v>270107329.52689898</v>
      </c>
      <c r="S31" s="128"/>
    </row>
    <row r="32" spans="1:19" ht="13.5" thickBot="1" x14ac:dyDescent="0.25">
      <c r="A32" s="59" t="s">
        <v>30</v>
      </c>
      <c r="B32" s="121"/>
      <c r="C32" s="121"/>
      <c r="D32" s="34"/>
      <c r="E32" s="35"/>
      <c r="F32" s="34"/>
      <c r="G32" s="36"/>
      <c r="H32" s="34"/>
      <c r="I32" s="34"/>
      <c r="J32" s="34"/>
      <c r="K32" s="37">
        <f>IF(OR(K31=0),0,K31/N31)</f>
        <v>0</v>
      </c>
      <c r="L32" s="34"/>
      <c r="M32" s="37">
        <f>IF(OR(M31=0),0,M31/N31)</f>
        <v>1</v>
      </c>
      <c r="N32" s="37">
        <f>SUM(N14:N30)/N31</f>
        <v>1</v>
      </c>
      <c r="O32" s="34"/>
      <c r="P32" s="34"/>
      <c r="Q32" s="34"/>
      <c r="R32" s="60"/>
    </row>
    <row r="33" spans="1:18" ht="13.5" thickBot="1" x14ac:dyDescent="0.25">
      <c r="A33" s="61"/>
      <c r="B33" s="122"/>
      <c r="C33" s="122"/>
      <c r="D33" s="39">
        <f>IF(OR([1]RESTRINGIDOP1!B9=0),0,[1]RESTRINGIDOP1!B9/[1]RESTRINGIDOP1!B8)</f>
        <v>0.39130434782608697</v>
      </c>
      <c r="E33" s="38" t="s">
        <v>31</v>
      </c>
      <c r="F33" s="38"/>
      <c r="G33" s="40"/>
      <c r="H33" s="38"/>
      <c r="I33" s="38"/>
      <c r="J33" s="38"/>
      <c r="K33" s="41">
        <f>IF(OR(D33=0),0,([1]RESTRINGIDOP1!C5/[1]RESTRINGIDOP1!B9))</f>
        <v>0.33333333333333331</v>
      </c>
      <c r="L33" s="38"/>
      <c r="M33" s="41">
        <f>IF(OR(D33=0),0,([1]RESTRINGIDOP1!D5/[1]RESTRINGIDOP1!B9))</f>
        <v>0.66666666666666663</v>
      </c>
      <c r="N33" s="41">
        <f>(K33+M33)</f>
        <v>1</v>
      </c>
      <c r="O33" s="38"/>
      <c r="P33" s="38"/>
      <c r="Q33" s="38"/>
      <c r="R33" s="62"/>
    </row>
    <row r="34" spans="1:18" ht="13.5" thickBot="1" x14ac:dyDescent="0.25">
      <c r="A34" s="63"/>
      <c r="B34" s="123"/>
      <c r="C34" s="123"/>
      <c r="D34" s="65">
        <f>IF(OR([1]RESTRINGIDOP1!B10=0),0,[1]RESTRINGIDOP1!B10/[1]RESTRINGIDOP1!B8)</f>
        <v>0.60869565217391308</v>
      </c>
      <c r="E34" s="64" t="s">
        <v>32</v>
      </c>
      <c r="F34" s="64"/>
      <c r="G34" s="66"/>
      <c r="H34" s="64"/>
      <c r="I34" s="64"/>
      <c r="J34" s="64"/>
      <c r="K34" s="42">
        <f>IF(OR(D34=0),0,([1]RESTRINGIDOP1!F5/[1]RESTRINGIDOP1!B10))</f>
        <v>0.5357142857142857</v>
      </c>
      <c r="L34" s="64"/>
      <c r="M34" s="42">
        <f>IF(OR(D34=0),0,([1]RESTRINGIDOP1!G5/[1]RESTRINGIDOP1!B10))</f>
        <v>0.4642857142857143</v>
      </c>
      <c r="N34" s="42">
        <f>K34+M34</f>
        <v>1</v>
      </c>
      <c r="O34" s="64"/>
      <c r="P34" s="64"/>
      <c r="Q34" s="64"/>
      <c r="R34" s="67"/>
    </row>
    <row r="35" spans="1:18" ht="13.5" thickBot="1" x14ac:dyDescent="0.25">
      <c r="A35" s="68"/>
      <c r="B35" s="124"/>
      <c r="C35" s="124"/>
      <c r="D35" s="70">
        <f>N31</f>
        <v>17</v>
      </c>
      <c r="E35" s="69" t="s">
        <v>33</v>
      </c>
      <c r="F35" s="69"/>
      <c r="G35" s="71"/>
      <c r="H35" s="69"/>
      <c r="I35" s="69"/>
      <c r="J35" s="69"/>
      <c r="K35" s="72"/>
      <c r="L35" s="69"/>
      <c r="M35" s="72"/>
      <c r="N35" s="72"/>
      <c r="O35" s="69"/>
      <c r="P35" s="69"/>
      <c r="Q35" s="69"/>
      <c r="R35" s="73"/>
    </row>
    <row r="36" spans="1:18" x14ac:dyDescent="0.2">
      <c r="M36" s="109"/>
    </row>
    <row r="37" spans="1:18" x14ac:dyDescent="0.2">
      <c r="Q37" s="131"/>
      <c r="R37" s="131"/>
    </row>
    <row r="38" spans="1:18" x14ac:dyDescent="0.2">
      <c r="Q38" s="131"/>
      <c r="R38" s="131"/>
    </row>
    <row r="40" spans="1:18" x14ac:dyDescent="0.2">
      <c r="R40" s="128">
        <f>+R31+'P II'!S47+'P III'!T81</f>
        <v>2307951127.1664424</v>
      </c>
    </row>
  </sheetData>
  <autoFilter ref="A11:R35" xr:uid="{66B23FBF-45B4-44D3-B584-5A95A50CBEEA}">
    <filterColumn colId="4" showButton="0"/>
    <filterColumn colId="5" showButton="0"/>
    <filterColumn colId="6" showButton="0"/>
    <filterColumn colId="9" showButton="0"/>
    <filterColumn colId="10" showButton="0"/>
    <filterColumn colId="11" showButton="0"/>
    <filterColumn colId="12" showButton="0"/>
    <filterColumn colId="16" showButton="0"/>
  </autoFilter>
  <mergeCells count="20">
    <mergeCell ref="Q11:R11"/>
    <mergeCell ref="J12:J13"/>
    <mergeCell ref="L12:L13"/>
    <mergeCell ref="N12:N13"/>
    <mergeCell ref="Q12:Q13"/>
    <mergeCell ref="R12:R13"/>
    <mergeCell ref="A3:I3"/>
    <mergeCell ref="A5:I5"/>
    <mergeCell ref="A7:Q7"/>
    <mergeCell ref="A8:Q8"/>
    <mergeCell ref="D10:R10"/>
    <mergeCell ref="I11:I13"/>
    <mergeCell ref="J11:N11"/>
    <mergeCell ref="O11:O13"/>
    <mergeCell ref="P11:P13"/>
    <mergeCell ref="A11:A12"/>
    <mergeCell ref="B11:B13"/>
    <mergeCell ref="C11:C13"/>
    <mergeCell ref="D11:D13"/>
    <mergeCell ref="E11:H12"/>
  </mergeCells>
  <phoneticPr fontId="11" type="noConversion"/>
  <pageMargins left="0.8" right="0.22" top="0.48" bottom="0.47" header="0.31496062992125984" footer="0.31496062992125984"/>
  <pageSetup scale="70" orientation="landscape" horizontalDpi="4294967295" verticalDpi="4294967295"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BD84238C-0020-4D62-AD71-5D5AF52EB5E7}">
          <x14:formula1>
            <xm:f>'Base datos'!$D$3:$D$22</xm:f>
          </x14:formula1>
          <xm:sqref>O14:O24 O28:O30</xm:sqref>
        </x14:dataValidation>
        <x14:dataValidation type="list" allowBlank="1" showInputMessage="1" showErrorMessage="1" xr:uid="{242A7B15-AF87-4B9A-B42F-D8E7636C0396}">
          <x14:formula1>
            <xm:f>'Base datos'!$C$3:$C$15</xm:f>
          </x14:formula1>
          <xm:sqref>I14:I19 I30 I21:I28</xm:sqref>
        </x14:dataValidation>
        <x14:dataValidation type="list" allowBlank="1" showInputMessage="1" showErrorMessage="1" xr:uid="{93CEFE90-1C44-4590-A58F-AFB1766FB8E0}">
          <x14:formula1>
            <xm:f>'Base datos'!$C$3:$C$19</xm:f>
          </x14:formula1>
          <xm:sqref>I20</xm:sqref>
        </x14:dataValidation>
        <x14:dataValidation type="list" allowBlank="1" showInputMessage="1" showErrorMessage="1" xr:uid="{F03B30B7-D6BE-43DE-B723-43ACECF2FE77}">
          <x14:formula1>
            <xm:f>'Base datos'!$D$3:$D$23</xm:f>
          </x14:formula1>
          <xm:sqref>O25:O27</xm:sqref>
        </x14:dataValidation>
        <x14:dataValidation type="list" allowBlank="1" showInputMessage="1" showErrorMessage="1" xr:uid="{FAE18072-FEC5-4097-A9E6-C6E0C4ED0D18}">
          <x14:formula1>
            <xm:f>'Base datos'!$C$3:$C$16</xm:f>
          </x14:formula1>
          <xm:sqref>I29</xm:sqref>
        </x14:dataValidation>
        <x14:dataValidation type="list" allowBlank="1" showInputMessage="1" prompt=" - Seleccione una Área estratégica. No dejar en blanco o en &quot;0,0&quot; estos espacios." xr:uid="{99C3E412-C111-4B70-8ED6-6432AA55A32A}">
          <x14:formula1>
            <xm:f>'Base datos'!$A$3:$A$8</xm:f>
          </x14:formula1>
          <xm:sqref>A14:A30</xm:sqref>
        </x14:dataValidation>
        <x14:dataValidation type="list" allowBlank="1" showInputMessage="1" showErrorMessage="1" xr:uid="{113C50B1-10C8-4A91-8387-C924DF3F6A7B}">
          <x14:formula1>
            <xm:f>'Base datos'!$E$3:$E$4</xm:f>
          </x14:formula1>
          <xm:sqref>E14:E30</xm:sqref>
        </x14:dataValidation>
        <x14:dataValidation type="list" allowBlank="1" showInputMessage="1" showErrorMessage="1" prompt=" - " xr:uid="{C029BD86-314A-477A-B9E3-5DECA60969E1}">
          <x14:formula1>
            <xm:f>'Base datos'!$G$3:$G$8</xm:f>
          </x14:formula1>
          <xm:sqref>P14:P30</xm:sqref>
        </x14:dataValidation>
        <x14:dataValidation type="list" allowBlank="1" showInputMessage="1" showErrorMessage="1" xr:uid="{EAE3AF73-5E9B-4E42-ADED-6E46366818F6}">
          <x14:formula1>
            <xm:f>'Base datos'!$M$3:$M$5</xm:f>
          </x14:formula1>
          <xm:sqref>L14:L30 J14:J30</xm:sqref>
        </x14:dataValidation>
        <x14:dataValidation type="list" allowBlank="1" showInputMessage="1" showErrorMessage="1" xr:uid="{FFB573D0-34F2-4B7C-A48C-312F9AD73BA9}">
          <x14:formula1>
            <xm:f>'Base datos'!$B$3:$B$23</xm:f>
          </x14:formula1>
          <xm:sqref>D14:D30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28993-516E-466D-BC5D-1129D152C4A2}">
  <dimension ref="A1:U60"/>
  <sheetViews>
    <sheetView showGridLines="0" topLeftCell="A42" zoomScale="85" zoomScaleNormal="85" workbookViewId="0">
      <selection activeCell="A46" sqref="A16:XFD46"/>
    </sheetView>
  </sheetViews>
  <sheetFormatPr baseColWidth="10" defaultColWidth="10.85546875" defaultRowHeight="12.75" x14ac:dyDescent="0.2"/>
  <cols>
    <col min="1" max="1" width="14.7109375" style="19" customWidth="1"/>
    <col min="2" max="3" width="14.7109375" style="19" hidden="1" customWidth="1"/>
    <col min="4" max="4" width="22.5703125" style="19" customWidth="1"/>
    <col min="5" max="5" width="9.5703125" style="19" customWidth="1"/>
    <col min="6" max="6" width="8.42578125" style="19" customWidth="1"/>
    <col min="7" max="7" width="5.85546875" style="19" customWidth="1"/>
    <col min="8" max="8" width="22.5703125" style="19" customWidth="1"/>
    <col min="9" max="9" width="14.28515625" style="19" customWidth="1"/>
    <col min="10" max="13" width="5.5703125" style="19" hidden="1" customWidth="1"/>
    <col min="14" max="14" width="11" style="19" hidden="1" customWidth="1"/>
    <col min="15" max="15" width="15.85546875" style="19" customWidth="1"/>
    <col min="16" max="16" width="12.5703125" style="19" customWidth="1"/>
    <col min="17" max="17" width="0" style="19" hidden="1" customWidth="1"/>
    <col min="18" max="18" width="14.42578125" style="19" hidden="1" customWidth="1"/>
    <col min="19" max="19" width="14.5703125" style="19" bestFit="1" customWidth="1"/>
    <col min="20" max="20" width="14.85546875" style="19" bestFit="1" customWidth="1"/>
    <col min="21" max="21" width="12.42578125" style="19" bestFit="1" customWidth="1"/>
    <col min="22" max="16384" width="10.85546875" style="19"/>
  </cols>
  <sheetData>
    <row r="1" spans="1:19" x14ac:dyDescent="0.2">
      <c r="A1" s="18" t="str">
        <f>'[1]PROGRAMA I'!A1</f>
        <v>PLAN OPERATIVO ANUAL</v>
      </c>
      <c r="B1" s="18"/>
      <c r="C1" s="18"/>
      <c r="D1" s="5"/>
      <c r="E1" s="5"/>
      <c r="F1" s="5"/>
      <c r="G1" s="17"/>
      <c r="H1" s="5" t="s">
        <v>293</v>
      </c>
      <c r="I1" s="5"/>
      <c r="J1" s="1"/>
      <c r="K1" s="1"/>
      <c r="L1" s="1"/>
      <c r="M1" s="1"/>
      <c r="N1" s="1"/>
      <c r="O1" s="1"/>
      <c r="P1" s="1"/>
      <c r="Q1" s="1"/>
      <c r="R1" s="1"/>
      <c r="S1" s="1"/>
    </row>
    <row r="2" spans="1:19" x14ac:dyDescent="0.2">
      <c r="A2" s="18" t="str">
        <f>'[1]PROGRAMA I'!A2</f>
        <v>MUNICIPALIDAD DE OROTINA</v>
      </c>
      <c r="B2" s="18"/>
      <c r="C2" s="18"/>
      <c r="D2" s="5"/>
      <c r="E2" s="5"/>
      <c r="F2" s="5"/>
      <c r="G2" s="17"/>
      <c r="H2" s="5"/>
      <c r="I2" s="5"/>
      <c r="J2" s="1"/>
      <c r="K2" s="1"/>
      <c r="L2" s="1"/>
      <c r="M2" s="1"/>
      <c r="N2" s="1"/>
      <c r="O2" s="1"/>
      <c r="P2" s="1"/>
      <c r="Q2" s="1"/>
      <c r="R2" s="1"/>
      <c r="S2" s="1"/>
    </row>
    <row r="3" spans="1:19" x14ac:dyDescent="0.2">
      <c r="A3" s="5">
        <f>'[1]PROGRAMA I'!A3</f>
        <v>2023</v>
      </c>
      <c r="B3" s="5"/>
      <c r="C3" s="5"/>
      <c r="D3" s="1"/>
      <c r="E3" s="1"/>
      <c r="F3" s="1"/>
      <c r="G3" s="16"/>
      <c r="H3" s="1"/>
      <c r="I3" s="1"/>
      <c r="J3" s="1"/>
      <c r="K3" s="1"/>
      <c r="L3" s="1"/>
      <c r="M3" s="1"/>
      <c r="N3" s="1"/>
      <c r="O3" s="1"/>
      <c r="P3" s="1"/>
      <c r="Q3" s="1"/>
      <c r="R3" s="1"/>
      <c r="S3" s="1"/>
    </row>
    <row r="4" spans="1:19" x14ac:dyDescent="0.2">
      <c r="A4" s="18" t="s">
        <v>1</v>
      </c>
      <c r="B4" s="18"/>
      <c r="C4" s="18"/>
      <c r="D4" s="18"/>
      <c r="E4" s="18"/>
      <c r="F4" s="18"/>
      <c r="G4" s="17"/>
      <c r="H4" s="18"/>
      <c r="I4" s="18"/>
      <c r="J4" s="1"/>
      <c r="K4" s="1"/>
      <c r="L4" s="1"/>
      <c r="M4" s="1"/>
      <c r="N4" s="1"/>
      <c r="O4" s="1"/>
      <c r="P4" s="1"/>
      <c r="Q4" s="1"/>
      <c r="R4" s="1"/>
      <c r="S4" s="1"/>
    </row>
    <row r="5" spans="1:19" x14ac:dyDescent="0.2">
      <c r="A5" s="276" t="s">
        <v>121</v>
      </c>
      <c r="B5" s="276"/>
      <c r="C5" s="276"/>
      <c r="D5" s="275"/>
      <c r="E5" s="275"/>
      <c r="F5" s="275"/>
      <c r="G5" s="275"/>
      <c r="H5" s="275"/>
      <c r="I5" s="275"/>
      <c r="J5" s="1"/>
      <c r="K5" s="1"/>
      <c r="L5" s="1"/>
      <c r="M5" s="1"/>
      <c r="N5" s="1"/>
      <c r="O5" s="1"/>
      <c r="P5" s="1"/>
      <c r="Q5" s="1"/>
      <c r="R5" s="1"/>
      <c r="S5" s="1"/>
    </row>
    <row r="6" spans="1:19" x14ac:dyDescent="0.2">
      <c r="A6" s="18"/>
      <c r="B6" s="18"/>
      <c r="C6" s="18"/>
      <c r="D6" s="18"/>
      <c r="E6" s="18"/>
      <c r="F6" s="18"/>
      <c r="G6" s="17"/>
      <c r="H6" s="18"/>
      <c r="I6" s="18"/>
      <c r="J6" s="1"/>
      <c r="K6" s="1"/>
      <c r="L6" s="1"/>
      <c r="M6" s="1"/>
      <c r="N6" s="1"/>
      <c r="O6" s="1"/>
      <c r="P6" s="1"/>
      <c r="Q6" s="1"/>
      <c r="R6" s="1"/>
      <c r="S6" s="1"/>
    </row>
    <row r="7" spans="1:19" x14ac:dyDescent="0.2">
      <c r="A7" s="14" t="s">
        <v>122</v>
      </c>
      <c r="B7" s="14"/>
      <c r="C7" s="14"/>
      <c r="D7" s="14"/>
      <c r="E7" s="14"/>
      <c r="F7" s="14"/>
      <c r="G7" s="17"/>
      <c r="H7" s="14"/>
      <c r="I7" s="14"/>
      <c r="J7" s="14"/>
      <c r="K7" s="14"/>
      <c r="L7" s="14"/>
      <c r="M7" s="14"/>
      <c r="N7" s="14"/>
      <c r="O7" s="14"/>
      <c r="P7" s="14"/>
      <c r="Q7" s="14"/>
      <c r="R7" s="14"/>
      <c r="S7" s="14"/>
    </row>
    <row r="8" spans="1:19" x14ac:dyDescent="0.2">
      <c r="A8" s="14"/>
      <c r="B8" s="14"/>
      <c r="C8" s="14"/>
      <c r="D8" s="14"/>
      <c r="E8" s="14"/>
      <c r="F8" s="14"/>
      <c r="G8" s="17"/>
      <c r="H8" s="14"/>
      <c r="I8" s="14"/>
      <c r="J8" s="14"/>
      <c r="K8" s="14"/>
      <c r="L8" s="14"/>
      <c r="M8" s="14"/>
      <c r="N8" s="14"/>
      <c r="O8" s="14"/>
      <c r="P8" s="14"/>
      <c r="Q8" s="14"/>
      <c r="R8" s="14"/>
      <c r="S8" s="14"/>
    </row>
    <row r="9" spans="1:19" x14ac:dyDescent="0.2">
      <c r="A9" s="14" t="s">
        <v>123</v>
      </c>
      <c r="B9" s="14"/>
      <c r="C9" s="14"/>
      <c r="D9" s="14"/>
      <c r="E9" s="14"/>
      <c r="F9" s="14"/>
      <c r="G9" s="17"/>
      <c r="H9" s="14"/>
      <c r="I9" s="14"/>
      <c r="J9" s="14"/>
      <c r="K9" s="14"/>
      <c r="L9" s="14"/>
      <c r="M9" s="14"/>
      <c r="N9" s="14"/>
      <c r="O9" s="14"/>
      <c r="P9" s="14"/>
      <c r="Q9" s="14"/>
      <c r="R9" s="14"/>
      <c r="S9" s="14"/>
    </row>
    <row r="10" spans="1:19" ht="13.5" thickBot="1" x14ac:dyDescent="0.25">
      <c r="A10" s="14"/>
      <c r="B10" s="14"/>
      <c r="C10" s="14"/>
      <c r="D10" s="14"/>
      <c r="E10" s="14"/>
      <c r="F10" s="14"/>
      <c r="G10" s="17"/>
      <c r="H10" s="14"/>
      <c r="I10" s="14"/>
      <c r="J10" s="14"/>
      <c r="K10" s="14"/>
      <c r="L10" s="14"/>
      <c r="M10" s="14"/>
      <c r="N10" s="14"/>
      <c r="O10" s="14"/>
      <c r="P10" s="14"/>
      <c r="Q10" s="14"/>
      <c r="R10" s="14"/>
      <c r="S10" s="14"/>
    </row>
    <row r="11" spans="1:19" ht="39" thickBot="1" x14ac:dyDescent="0.25">
      <c r="A11" s="55" t="s">
        <v>2</v>
      </c>
      <c r="B11" s="119"/>
      <c r="C11" s="119"/>
      <c r="D11" s="280" t="s">
        <v>69</v>
      </c>
      <c r="E11" s="281"/>
      <c r="F11" s="281"/>
      <c r="G11" s="281"/>
      <c r="H11" s="281"/>
      <c r="I11" s="281"/>
      <c r="J11" s="281"/>
      <c r="K11" s="281"/>
      <c r="L11" s="281"/>
      <c r="M11" s="281"/>
      <c r="N11" s="281"/>
      <c r="O11" s="281"/>
      <c r="P11" s="281"/>
      <c r="Q11" s="281"/>
      <c r="R11" s="281"/>
      <c r="S11" s="283"/>
    </row>
    <row r="12" spans="1:19" ht="13.5" thickBot="1" x14ac:dyDescent="0.25">
      <c r="A12" s="212"/>
      <c r="B12" s="213"/>
      <c r="C12" s="213"/>
      <c r="D12" s="214"/>
      <c r="E12" s="215"/>
      <c r="F12" s="215"/>
      <c r="G12" s="215"/>
      <c r="H12" s="215"/>
      <c r="I12" s="215"/>
      <c r="J12" s="215"/>
      <c r="K12" s="215"/>
      <c r="L12" s="215"/>
      <c r="M12" s="215"/>
      <c r="N12" s="215"/>
      <c r="O12" s="215"/>
      <c r="P12" s="215"/>
      <c r="Q12" s="215"/>
      <c r="R12" s="215"/>
      <c r="S12" s="216"/>
    </row>
    <row r="13" spans="1:19" ht="23.45" customHeight="1" thickBot="1" x14ac:dyDescent="0.25">
      <c r="A13" s="262" t="s">
        <v>3</v>
      </c>
      <c r="B13" s="264" t="s">
        <v>4</v>
      </c>
      <c r="C13" s="265" t="s">
        <v>5</v>
      </c>
      <c r="D13" s="266" t="s">
        <v>6</v>
      </c>
      <c r="E13" s="267" t="s">
        <v>7</v>
      </c>
      <c r="F13" s="268"/>
      <c r="G13" s="269"/>
      <c r="H13" s="270"/>
      <c r="I13" s="252" t="s">
        <v>8</v>
      </c>
      <c r="J13" s="254" t="s">
        <v>9</v>
      </c>
      <c r="K13" s="255"/>
      <c r="L13" s="255"/>
      <c r="M13" s="255"/>
      <c r="N13" s="256"/>
      <c r="O13" s="266" t="s">
        <v>10</v>
      </c>
      <c r="P13" s="266" t="s">
        <v>196</v>
      </c>
      <c r="Q13" s="266" t="s">
        <v>197</v>
      </c>
      <c r="R13" s="257" t="s">
        <v>11</v>
      </c>
      <c r="S13" s="285"/>
    </row>
    <row r="14" spans="1:19" ht="26.1" customHeight="1" thickBot="1" x14ac:dyDescent="0.25">
      <c r="A14" s="263"/>
      <c r="B14" s="258"/>
      <c r="C14" s="253"/>
      <c r="D14" s="253"/>
      <c r="E14" s="271"/>
      <c r="F14" s="272"/>
      <c r="G14" s="272"/>
      <c r="H14" s="273"/>
      <c r="I14" s="253"/>
      <c r="J14" s="286" t="s">
        <v>70</v>
      </c>
      <c r="K14" s="20" t="s">
        <v>12</v>
      </c>
      <c r="L14" s="286" t="s">
        <v>71</v>
      </c>
      <c r="M14" s="20" t="s">
        <v>12</v>
      </c>
      <c r="N14" s="288" t="s">
        <v>13</v>
      </c>
      <c r="O14" s="253"/>
      <c r="P14" s="253"/>
      <c r="Q14" s="253"/>
      <c r="R14" s="266" t="s">
        <v>14</v>
      </c>
      <c r="S14" s="292" t="s">
        <v>15</v>
      </c>
    </row>
    <row r="15" spans="1:19" ht="34.5" customHeight="1" x14ac:dyDescent="0.2">
      <c r="A15" s="56" t="s">
        <v>16</v>
      </c>
      <c r="B15" s="258"/>
      <c r="C15" s="253"/>
      <c r="D15" s="253"/>
      <c r="E15" s="130" t="s">
        <v>138</v>
      </c>
      <c r="F15" s="129" t="s">
        <v>139</v>
      </c>
      <c r="G15" s="129" t="s">
        <v>140</v>
      </c>
      <c r="H15" s="43" t="s">
        <v>17</v>
      </c>
      <c r="I15" s="253"/>
      <c r="J15" s="287"/>
      <c r="K15" s="44"/>
      <c r="L15" s="287"/>
      <c r="M15" s="44"/>
      <c r="N15" s="289"/>
      <c r="O15" s="253"/>
      <c r="P15" s="253"/>
      <c r="Q15" s="253"/>
      <c r="R15" s="253"/>
      <c r="S15" s="293"/>
    </row>
    <row r="16" spans="1:19" s="340" customFormat="1" ht="63.75" x14ac:dyDescent="0.2">
      <c r="A16" s="330" t="s">
        <v>54</v>
      </c>
      <c r="B16" s="331"/>
      <c r="C16" s="331"/>
      <c r="D16" s="332" t="s">
        <v>91</v>
      </c>
      <c r="E16" s="333" t="s">
        <v>156</v>
      </c>
      <c r="F16" s="333">
        <v>1212</v>
      </c>
      <c r="G16" s="334" t="s">
        <v>328</v>
      </c>
      <c r="H16" s="332" t="s">
        <v>309</v>
      </c>
      <c r="I16" s="332" t="s">
        <v>220</v>
      </c>
      <c r="J16" s="335"/>
      <c r="K16" s="336">
        <f t="shared" ref="K16:K40" si="0">IF(OR(J16=0),0,(J16/(J16+L16)))</f>
        <v>0</v>
      </c>
      <c r="L16" s="335">
        <v>100</v>
      </c>
      <c r="M16" s="336">
        <f t="shared" ref="M16:M40" si="1">IF(OR(L16=0),0,(L16/(J16+L16)))</f>
        <v>1</v>
      </c>
      <c r="N16" s="337">
        <f t="shared" ref="N16:N46" si="2">K16+M16</f>
        <v>1</v>
      </c>
      <c r="O16" s="332" t="s">
        <v>210</v>
      </c>
      <c r="P16" s="338" t="s">
        <v>167</v>
      </c>
      <c r="Q16" s="338" t="s">
        <v>174</v>
      </c>
      <c r="R16" s="173"/>
      <c r="S16" s="339">
        <v>70000</v>
      </c>
    </row>
    <row r="17" spans="1:19" s="340" customFormat="1" ht="51" x14ac:dyDescent="0.2">
      <c r="A17" s="330" t="s">
        <v>54</v>
      </c>
      <c r="B17" s="331"/>
      <c r="C17" s="331"/>
      <c r="D17" s="332" t="s">
        <v>91</v>
      </c>
      <c r="E17" s="333" t="s">
        <v>156</v>
      </c>
      <c r="F17" s="333">
        <v>51144</v>
      </c>
      <c r="G17" s="334" t="s">
        <v>356</v>
      </c>
      <c r="H17" s="332" t="s">
        <v>305</v>
      </c>
      <c r="I17" s="332" t="s">
        <v>28</v>
      </c>
      <c r="J17" s="335"/>
      <c r="K17" s="336">
        <f t="shared" si="0"/>
        <v>0</v>
      </c>
      <c r="L17" s="335">
        <v>100</v>
      </c>
      <c r="M17" s="336">
        <f t="shared" si="1"/>
        <v>1</v>
      </c>
      <c r="N17" s="337">
        <f t="shared" si="2"/>
        <v>1</v>
      </c>
      <c r="O17" s="332" t="s">
        <v>151</v>
      </c>
      <c r="P17" s="338" t="s">
        <v>90</v>
      </c>
      <c r="Q17" s="341" t="s">
        <v>170</v>
      </c>
      <c r="R17" s="173"/>
      <c r="S17" s="339">
        <v>10000000</v>
      </c>
    </row>
    <row r="18" spans="1:19" s="340" customFormat="1" ht="89.25" x14ac:dyDescent="0.2">
      <c r="A18" s="330" t="s">
        <v>18</v>
      </c>
      <c r="B18" s="331"/>
      <c r="C18" s="331"/>
      <c r="D18" s="332" t="s">
        <v>136</v>
      </c>
      <c r="E18" s="333" t="s">
        <v>157</v>
      </c>
      <c r="F18" s="333">
        <v>51145</v>
      </c>
      <c r="G18" s="334" t="s">
        <v>357</v>
      </c>
      <c r="H18" s="332" t="s">
        <v>227</v>
      </c>
      <c r="I18" s="332" t="s">
        <v>28</v>
      </c>
      <c r="J18" s="335"/>
      <c r="K18" s="336">
        <f t="shared" si="0"/>
        <v>0</v>
      </c>
      <c r="L18" s="335">
        <v>100</v>
      </c>
      <c r="M18" s="336">
        <f t="shared" si="1"/>
        <v>1</v>
      </c>
      <c r="N18" s="337">
        <f t="shared" si="2"/>
        <v>1</v>
      </c>
      <c r="O18" s="332" t="s">
        <v>210</v>
      </c>
      <c r="P18" s="338" t="s">
        <v>165</v>
      </c>
      <c r="Q18" s="341" t="s">
        <v>73</v>
      </c>
      <c r="R18" s="173"/>
      <c r="S18" s="339">
        <v>2000000</v>
      </c>
    </row>
    <row r="19" spans="1:19" s="340" customFormat="1" ht="63.75" x14ac:dyDescent="0.2">
      <c r="A19" s="330" t="s">
        <v>54</v>
      </c>
      <c r="B19" s="331"/>
      <c r="C19" s="331"/>
      <c r="D19" s="332" t="s">
        <v>85</v>
      </c>
      <c r="E19" s="333" t="s">
        <v>156</v>
      </c>
      <c r="F19" s="333">
        <v>1213</v>
      </c>
      <c r="G19" s="334" t="s">
        <v>358</v>
      </c>
      <c r="H19" s="332" t="s">
        <v>228</v>
      </c>
      <c r="I19" s="332" t="s">
        <v>214</v>
      </c>
      <c r="J19" s="335"/>
      <c r="K19" s="336">
        <f t="shared" si="0"/>
        <v>0</v>
      </c>
      <c r="L19" s="335">
        <v>100</v>
      </c>
      <c r="M19" s="336">
        <f t="shared" si="1"/>
        <v>1</v>
      </c>
      <c r="N19" s="337">
        <f t="shared" si="2"/>
        <v>1</v>
      </c>
      <c r="O19" s="332" t="s">
        <v>153</v>
      </c>
      <c r="P19" s="338" t="s">
        <v>167</v>
      </c>
      <c r="Q19" s="341" t="s">
        <v>110</v>
      </c>
      <c r="R19" s="173"/>
      <c r="S19" s="339">
        <v>500000</v>
      </c>
    </row>
    <row r="20" spans="1:19" s="340" customFormat="1" ht="102" x14ac:dyDescent="0.2">
      <c r="A20" s="330" t="s">
        <v>26</v>
      </c>
      <c r="B20" s="331"/>
      <c r="C20" s="331"/>
      <c r="D20" s="332" t="s">
        <v>230</v>
      </c>
      <c r="E20" s="333" t="s">
        <v>156</v>
      </c>
      <c r="F20" s="333"/>
      <c r="G20" s="334" t="s">
        <v>359</v>
      </c>
      <c r="H20" s="332" t="s">
        <v>229</v>
      </c>
      <c r="I20" s="332" t="s">
        <v>28</v>
      </c>
      <c r="J20" s="335"/>
      <c r="K20" s="336">
        <f>IF(OR(J20=0),0,(J20/(J20+L20)))</f>
        <v>0</v>
      </c>
      <c r="L20" s="335">
        <v>100</v>
      </c>
      <c r="M20" s="336">
        <f>IF(OR(L20=0),0,(L20/(J20+L20)))</f>
        <v>1</v>
      </c>
      <c r="N20" s="337">
        <f>K20+M20</f>
        <v>1</v>
      </c>
      <c r="O20" s="332" t="s">
        <v>81</v>
      </c>
      <c r="P20" s="338" t="s">
        <v>82</v>
      </c>
      <c r="Q20" s="341" t="s">
        <v>73</v>
      </c>
      <c r="R20" s="173"/>
      <c r="S20" s="339">
        <v>2984473.16</v>
      </c>
    </row>
    <row r="21" spans="1:19" s="340" customFormat="1" ht="102" x14ac:dyDescent="0.2">
      <c r="A21" s="330" t="s">
        <v>26</v>
      </c>
      <c r="B21" s="331"/>
      <c r="C21" s="331"/>
      <c r="D21" s="332" t="s">
        <v>79</v>
      </c>
      <c r="E21" s="333" t="s">
        <v>157</v>
      </c>
      <c r="F21" s="333"/>
      <c r="G21" s="334" t="s">
        <v>360</v>
      </c>
      <c r="H21" s="332" t="s">
        <v>292</v>
      </c>
      <c r="I21" s="332" t="s">
        <v>28</v>
      </c>
      <c r="J21" s="335"/>
      <c r="K21" s="336">
        <f t="shared" si="0"/>
        <v>0</v>
      </c>
      <c r="L21" s="335">
        <v>100</v>
      </c>
      <c r="M21" s="336">
        <f t="shared" si="1"/>
        <v>1</v>
      </c>
      <c r="N21" s="337">
        <f t="shared" si="2"/>
        <v>1</v>
      </c>
      <c r="O21" s="332" t="s">
        <v>149</v>
      </c>
      <c r="P21" s="338" t="s">
        <v>72</v>
      </c>
      <c r="Q21" s="341" t="s">
        <v>73</v>
      </c>
      <c r="R21" s="173"/>
      <c r="S21" s="339">
        <f>45064368.68</f>
        <v>45064368.68</v>
      </c>
    </row>
    <row r="22" spans="1:19" s="340" customFormat="1" ht="102" x14ac:dyDescent="0.2">
      <c r="A22" s="330" t="s">
        <v>26</v>
      </c>
      <c r="B22" s="331"/>
      <c r="C22" s="331"/>
      <c r="D22" s="332" t="s">
        <v>79</v>
      </c>
      <c r="E22" s="333" t="s">
        <v>157</v>
      </c>
      <c r="F22" s="333"/>
      <c r="G22" s="334" t="s">
        <v>365</v>
      </c>
      <c r="H22" s="332" t="s">
        <v>291</v>
      </c>
      <c r="I22" s="332" t="s">
        <v>28</v>
      </c>
      <c r="J22" s="335"/>
      <c r="K22" s="336">
        <f t="shared" si="0"/>
        <v>0</v>
      </c>
      <c r="L22" s="335">
        <v>100</v>
      </c>
      <c r="M22" s="336">
        <f t="shared" si="1"/>
        <v>1</v>
      </c>
      <c r="N22" s="337">
        <f t="shared" si="2"/>
        <v>1</v>
      </c>
      <c r="O22" s="332" t="s">
        <v>149</v>
      </c>
      <c r="P22" s="338" t="s">
        <v>72</v>
      </c>
      <c r="Q22" s="341" t="s">
        <v>73</v>
      </c>
      <c r="R22" s="173"/>
      <c r="S22" s="339">
        <v>3827260.87</v>
      </c>
    </row>
    <row r="23" spans="1:19" s="340" customFormat="1" ht="102" x14ac:dyDescent="0.2">
      <c r="A23" s="330" t="s">
        <v>26</v>
      </c>
      <c r="B23" s="331"/>
      <c r="C23" s="331"/>
      <c r="D23" s="332" t="s">
        <v>102</v>
      </c>
      <c r="E23" s="333" t="s">
        <v>156</v>
      </c>
      <c r="F23" s="333">
        <v>41143</v>
      </c>
      <c r="G23" s="334" t="s">
        <v>366</v>
      </c>
      <c r="H23" s="332" t="s">
        <v>295</v>
      </c>
      <c r="I23" s="332" t="s">
        <v>28</v>
      </c>
      <c r="J23" s="335"/>
      <c r="K23" s="336">
        <f>IF(OR(J23=0),0,(J23/(J23+L23)))</f>
        <v>0</v>
      </c>
      <c r="L23" s="335">
        <v>100</v>
      </c>
      <c r="M23" s="336">
        <f>IF(OR(L23=0),0,(L23/(J23+L23)))</f>
        <v>1</v>
      </c>
      <c r="N23" s="337">
        <f>K23+M23</f>
        <v>1</v>
      </c>
      <c r="O23" s="332" t="s">
        <v>149</v>
      </c>
      <c r="P23" s="338" t="s">
        <v>78</v>
      </c>
      <c r="Q23" s="341"/>
      <c r="R23" s="173"/>
      <c r="S23" s="339">
        <v>12000000</v>
      </c>
    </row>
    <row r="24" spans="1:19" s="340" customFormat="1" ht="102" x14ac:dyDescent="0.2">
      <c r="A24" s="330" t="s">
        <v>26</v>
      </c>
      <c r="B24" s="331"/>
      <c r="C24" s="331"/>
      <c r="D24" s="332" t="s">
        <v>102</v>
      </c>
      <c r="E24" s="333" t="s">
        <v>156</v>
      </c>
      <c r="F24" s="333">
        <v>41144</v>
      </c>
      <c r="G24" s="334" t="s">
        <v>367</v>
      </c>
      <c r="H24" s="332" t="s">
        <v>296</v>
      </c>
      <c r="I24" s="332" t="s">
        <v>28</v>
      </c>
      <c r="J24" s="335"/>
      <c r="K24" s="336">
        <f t="shared" si="0"/>
        <v>0</v>
      </c>
      <c r="L24" s="335">
        <v>100</v>
      </c>
      <c r="M24" s="336">
        <f t="shared" si="1"/>
        <v>1</v>
      </c>
      <c r="N24" s="337">
        <f t="shared" si="2"/>
        <v>1</v>
      </c>
      <c r="O24" s="332" t="s">
        <v>81</v>
      </c>
      <c r="P24" s="338" t="s">
        <v>78</v>
      </c>
      <c r="Q24" s="341"/>
      <c r="R24" s="173"/>
      <c r="S24" s="339">
        <v>35000000</v>
      </c>
    </row>
    <row r="25" spans="1:19" s="340" customFormat="1" ht="102" x14ac:dyDescent="0.2">
      <c r="A25" s="330" t="s">
        <v>26</v>
      </c>
      <c r="B25" s="331"/>
      <c r="C25" s="331"/>
      <c r="D25" s="332" t="s">
        <v>102</v>
      </c>
      <c r="E25" s="333" t="s">
        <v>156</v>
      </c>
      <c r="F25" s="333">
        <v>41145</v>
      </c>
      <c r="G25" s="334" t="s">
        <v>368</v>
      </c>
      <c r="H25" s="332" t="s">
        <v>297</v>
      </c>
      <c r="I25" s="332" t="s">
        <v>27</v>
      </c>
      <c r="J25" s="335"/>
      <c r="K25" s="336">
        <f t="shared" si="0"/>
        <v>0</v>
      </c>
      <c r="L25" s="335">
        <v>100</v>
      </c>
      <c r="M25" s="336">
        <f t="shared" si="1"/>
        <v>1</v>
      </c>
      <c r="N25" s="337">
        <f t="shared" si="2"/>
        <v>1</v>
      </c>
      <c r="O25" s="332" t="s">
        <v>81</v>
      </c>
      <c r="P25" s="338" t="s">
        <v>78</v>
      </c>
      <c r="Q25" s="341"/>
      <c r="R25" s="173"/>
      <c r="S25" s="339">
        <v>47526971.439999998</v>
      </c>
    </row>
    <row r="26" spans="1:19" s="340" customFormat="1" ht="102" x14ac:dyDescent="0.2">
      <c r="A26" s="330" t="s">
        <v>26</v>
      </c>
      <c r="B26" s="331"/>
      <c r="C26" s="331"/>
      <c r="D26" s="332" t="s">
        <v>102</v>
      </c>
      <c r="E26" s="333" t="s">
        <v>156</v>
      </c>
      <c r="F26" s="333">
        <v>41146</v>
      </c>
      <c r="G26" s="334" t="s">
        <v>369</v>
      </c>
      <c r="H26" s="332" t="s">
        <v>294</v>
      </c>
      <c r="I26" s="332" t="s">
        <v>28</v>
      </c>
      <c r="J26" s="335"/>
      <c r="K26" s="336">
        <f>IF(OR(J26=0),0,(J26/(J26+L26)))</f>
        <v>0</v>
      </c>
      <c r="L26" s="335">
        <v>100</v>
      </c>
      <c r="M26" s="336">
        <f>IF(OR(L26=0),0,(L26/(J26+L26)))</f>
        <v>1</v>
      </c>
      <c r="N26" s="337">
        <f>K26+M26</f>
        <v>1</v>
      </c>
      <c r="O26" s="332" t="s">
        <v>81</v>
      </c>
      <c r="P26" s="338" t="s">
        <v>78</v>
      </c>
      <c r="Q26" s="341"/>
      <c r="R26" s="173"/>
      <c r="S26" s="339">
        <v>915000</v>
      </c>
    </row>
    <row r="27" spans="1:19" s="340" customFormat="1" ht="102" x14ac:dyDescent="0.2">
      <c r="A27" s="330" t="s">
        <v>26</v>
      </c>
      <c r="B27" s="331"/>
      <c r="C27" s="331"/>
      <c r="D27" s="332" t="s">
        <v>137</v>
      </c>
      <c r="E27" s="333" t="s">
        <v>156</v>
      </c>
      <c r="F27" s="333"/>
      <c r="G27" s="334" t="s">
        <v>361</v>
      </c>
      <c r="H27" s="332" t="s">
        <v>300</v>
      </c>
      <c r="I27" s="332" t="s">
        <v>28</v>
      </c>
      <c r="J27" s="335"/>
      <c r="K27" s="336">
        <f t="shared" si="0"/>
        <v>0</v>
      </c>
      <c r="L27" s="335">
        <v>100</v>
      </c>
      <c r="M27" s="336">
        <f t="shared" si="1"/>
        <v>1</v>
      </c>
      <c r="N27" s="337">
        <f t="shared" si="2"/>
        <v>1</v>
      </c>
      <c r="O27" s="332" t="s">
        <v>149</v>
      </c>
      <c r="P27" s="338" t="s">
        <v>76</v>
      </c>
      <c r="Q27" s="341" t="s">
        <v>73</v>
      </c>
      <c r="R27" s="173"/>
      <c r="S27" s="339">
        <v>9000000</v>
      </c>
    </row>
    <row r="28" spans="1:19" s="340" customFormat="1" ht="102" x14ac:dyDescent="0.2">
      <c r="A28" s="330" t="s">
        <v>26</v>
      </c>
      <c r="B28" s="331"/>
      <c r="C28" s="331"/>
      <c r="D28" s="332" t="s">
        <v>137</v>
      </c>
      <c r="E28" s="333" t="s">
        <v>156</v>
      </c>
      <c r="F28" s="333"/>
      <c r="G28" s="334" t="s">
        <v>361</v>
      </c>
      <c r="H28" s="332" t="s">
        <v>301</v>
      </c>
      <c r="I28" s="332" t="s">
        <v>28</v>
      </c>
      <c r="J28" s="335"/>
      <c r="K28" s="336">
        <f t="shared" si="0"/>
        <v>0</v>
      </c>
      <c r="L28" s="335">
        <v>100</v>
      </c>
      <c r="M28" s="336">
        <f t="shared" si="1"/>
        <v>1</v>
      </c>
      <c r="N28" s="337">
        <f t="shared" si="2"/>
        <v>1</v>
      </c>
      <c r="O28" s="332" t="s">
        <v>149</v>
      </c>
      <c r="P28" s="338" t="s">
        <v>76</v>
      </c>
      <c r="Q28" s="341" t="s">
        <v>73</v>
      </c>
      <c r="R28" s="173"/>
      <c r="S28" s="339">
        <v>20000000</v>
      </c>
    </row>
    <row r="29" spans="1:19" s="340" customFormat="1" ht="102" x14ac:dyDescent="0.2">
      <c r="A29" s="330" t="s">
        <v>26</v>
      </c>
      <c r="B29" s="331"/>
      <c r="C29" s="331"/>
      <c r="D29" s="332" t="s">
        <v>137</v>
      </c>
      <c r="E29" s="333" t="s">
        <v>156</v>
      </c>
      <c r="F29" s="333">
        <v>41147</v>
      </c>
      <c r="G29" s="334" t="s">
        <v>370</v>
      </c>
      <c r="H29" s="332" t="s">
        <v>304</v>
      </c>
      <c r="I29" s="332" t="s">
        <v>28</v>
      </c>
      <c r="J29" s="335"/>
      <c r="K29" s="336">
        <f>IF(OR(J29=0),0,(J29/(J29+L29)))</f>
        <v>0</v>
      </c>
      <c r="L29" s="335">
        <v>100</v>
      </c>
      <c r="M29" s="336">
        <f>IF(OR(L29=0),0,(L29/(J29+L29)))</f>
        <v>1</v>
      </c>
      <c r="N29" s="337">
        <f>K29+M29</f>
        <v>1</v>
      </c>
      <c r="O29" s="332" t="s">
        <v>149</v>
      </c>
      <c r="P29" s="338" t="s">
        <v>76</v>
      </c>
      <c r="Q29" s="341" t="s">
        <v>73</v>
      </c>
      <c r="R29" s="173"/>
      <c r="S29" s="339">
        <v>6000000</v>
      </c>
    </row>
    <row r="30" spans="1:19" s="340" customFormat="1" ht="102" x14ac:dyDescent="0.2">
      <c r="A30" s="330" t="s">
        <v>26</v>
      </c>
      <c r="B30" s="331"/>
      <c r="C30" s="331"/>
      <c r="D30" s="332" t="s">
        <v>137</v>
      </c>
      <c r="E30" s="333" t="s">
        <v>156</v>
      </c>
      <c r="F30" s="333"/>
      <c r="G30" s="334" t="s">
        <v>361</v>
      </c>
      <c r="H30" s="332" t="s">
        <v>302</v>
      </c>
      <c r="I30" s="332" t="s">
        <v>220</v>
      </c>
      <c r="J30" s="335"/>
      <c r="K30" s="336">
        <f>IF(OR(J30=0),0,(J30/(J30+L30)))</f>
        <v>0</v>
      </c>
      <c r="L30" s="335">
        <v>100</v>
      </c>
      <c r="M30" s="336">
        <f>IF(OR(L30=0),0,(L30/(J30+L30)))</f>
        <v>1</v>
      </c>
      <c r="N30" s="337">
        <f>K30+M30</f>
        <v>1</v>
      </c>
      <c r="O30" s="332" t="s">
        <v>149</v>
      </c>
      <c r="P30" s="338" t="s">
        <v>76</v>
      </c>
      <c r="Q30" s="341" t="s">
        <v>73</v>
      </c>
      <c r="R30" s="342"/>
      <c r="S30" s="339">
        <v>19654037.059999999</v>
      </c>
    </row>
    <row r="31" spans="1:19" s="340" customFormat="1" ht="102" x14ac:dyDescent="0.2">
      <c r="A31" s="330" t="s">
        <v>26</v>
      </c>
      <c r="B31" s="331"/>
      <c r="C31" s="331"/>
      <c r="D31" s="332" t="s">
        <v>137</v>
      </c>
      <c r="E31" s="333" t="s">
        <v>156</v>
      </c>
      <c r="F31" s="333"/>
      <c r="G31" s="334" t="s">
        <v>361</v>
      </c>
      <c r="H31" s="332" t="s">
        <v>303</v>
      </c>
      <c r="I31" s="332" t="s">
        <v>220</v>
      </c>
      <c r="J31" s="335"/>
      <c r="K31" s="336">
        <f t="shared" si="0"/>
        <v>0</v>
      </c>
      <c r="L31" s="335">
        <v>100</v>
      </c>
      <c r="M31" s="336">
        <f t="shared" si="1"/>
        <v>1</v>
      </c>
      <c r="N31" s="337">
        <f t="shared" si="2"/>
        <v>1</v>
      </c>
      <c r="O31" s="332" t="s">
        <v>149</v>
      </c>
      <c r="P31" s="338" t="s">
        <v>76</v>
      </c>
      <c r="Q31" s="341" t="s">
        <v>73</v>
      </c>
      <c r="R31" s="173"/>
      <c r="S31" s="339">
        <v>40000000</v>
      </c>
    </row>
    <row r="32" spans="1:19" s="340" customFormat="1" ht="102" x14ac:dyDescent="0.2">
      <c r="A32" s="330" t="s">
        <v>26</v>
      </c>
      <c r="B32" s="331"/>
      <c r="C32" s="331"/>
      <c r="D32" s="332" t="s">
        <v>137</v>
      </c>
      <c r="E32" s="333" t="s">
        <v>156</v>
      </c>
      <c r="F32" s="333">
        <v>41148</v>
      </c>
      <c r="G32" s="334" t="s">
        <v>371</v>
      </c>
      <c r="H32" s="338" t="s">
        <v>231</v>
      </c>
      <c r="I32" s="332" t="s">
        <v>220</v>
      </c>
      <c r="J32" s="335"/>
      <c r="K32" s="336">
        <f t="shared" si="0"/>
        <v>0</v>
      </c>
      <c r="L32" s="335">
        <v>100</v>
      </c>
      <c r="M32" s="336">
        <f t="shared" si="1"/>
        <v>1</v>
      </c>
      <c r="N32" s="337">
        <f t="shared" si="2"/>
        <v>1</v>
      </c>
      <c r="O32" s="332" t="s">
        <v>149</v>
      </c>
      <c r="P32" s="338" t="s">
        <v>76</v>
      </c>
      <c r="Q32" s="341" t="s">
        <v>73</v>
      </c>
      <c r="R32" s="173"/>
      <c r="S32" s="339">
        <v>23000000</v>
      </c>
    </row>
    <row r="33" spans="1:21" s="340" customFormat="1" ht="102" x14ac:dyDescent="0.2">
      <c r="A33" s="330" t="s">
        <v>26</v>
      </c>
      <c r="B33" s="331"/>
      <c r="C33" s="331"/>
      <c r="D33" s="332" t="s">
        <v>100</v>
      </c>
      <c r="E33" s="333" t="s">
        <v>156</v>
      </c>
      <c r="F33" s="333">
        <v>41149</v>
      </c>
      <c r="G33" s="334" t="s">
        <v>372</v>
      </c>
      <c r="H33" s="332" t="s">
        <v>298</v>
      </c>
      <c r="I33" s="332" t="s">
        <v>28</v>
      </c>
      <c r="J33" s="335"/>
      <c r="K33" s="336">
        <f t="shared" si="0"/>
        <v>0</v>
      </c>
      <c r="L33" s="335">
        <v>100</v>
      </c>
      <c r="M33" s="336">
        <f t="shared" si="1"/>
        <v>1</v>
      </c>
      <c r="N33" s="337">
        <f t="shared" si="2"/>
        <v>1</v>
      </c>
      <c r="O33" s="332" t="s">
        <v>149</v>
      </c>
      <c r="P33" s="338" t="s">
        <v>74</v>
      </c>
      <c r="Q33" s="341" t="s">
        <v>73</v>
      </c>
      <c r="R33" s="173"/>
      <c r="S33" s="339">
        <v>19578018.870000001</v>
      </c>
    </row>
    <row r="34" spans="1:21" s="340" customFormat="1" ht="114.75" x14ac:dyDescent="0.2">
      <c r="A34" s="330" t="s">
        <v>26</v>
      </c>
      <c r="B34" s="331"/>
      <c r="C34" s="331"/>
      <c r="D34" s="332" t="s">
        <v>98</v>
      </c>
      <c r="E34" s="333" t="s">
        <v>157</v>
      </c>
      <c r="F34" s="333"/>
      <c r="G34" s="334" t="s">
        <v>362</v>
      </c>
      <c r="H34" s="332" t="s">
        <v>232</v>
      </c>
      <c r="I34" s="332" t="s">
        <v>217</v>
      </c>
      <c r="J34" s="335"/>
      <c r="K34" s="336">
        <f>IF(OR(J34=0),0,(J34/(J34+L34)))</f>
        <v>0</v>
      </c>
      <c r="L34" s="335">
        <v>100</v>
      </c>
      <c r="M34" s="336">
        <f>IF(OR(L34=0),0,(L34/(J34+L34)))</f>
        <v>1</v>
      </c>
      <c r="N34" s="337">
        <f>K34+M34</f>
        <v>1</v>
      </c>
      <c r="O34" s="332" t="s">
        <v>149</v>
      </c>
      <c r="P34" s="338" t="s">
        <v>75</v>
      </c>
      <c r="Q34" s="341" t="s">
        <v>73</v>
      </c>
      <c r="R34" s="173"/>
      <c r="S34" s="339">
        <v>9000000</v>
      </c>
    </row>
    <row r="35" spans="1:21" s="340" customFormat="1" ht="114.75" x14ac:dyDescent="0.2">
      <c r="A35" s="330" t="s">
        <v>26</v>
      </c>
      <c r="B35" s="331"/>
      <c r="C35" s="331"/>
      <c r="D35" s="332" t="s">
        <v>98</v>
      </c>
      <c r="E35" s="333" t="s">
        <v>156</v>
      </c>
      <c r="F35" s="333">
        <v>41150</v>
      </c>
      <c r="G35" s="334" t="s">
        <v>373</v>
      </c>
      <c r="H35" s="332" t="s">
        <v>299</v>
      </c>
      <c r="I35" s="332" t="s">
        <v>28</v>
      </c>
      <c r="J35" s="335"/>
      <c r="K35" s="336">
        <f t="shared" ref="K35" si="3">IF(OR(J35=0),0,(J35/(J35+L35)))</f>
        <v>0</v>
      </c>
      <c r="L35" s="335">
        <v>100</v>
      </c>
      <c r="M35" s="336">
        <f t="shared" ref="M35" si="4">IF(OR(L35=0),0,(L35/(J35+L35)))</f>
        <v>1</v>
      </c>
      <c r="N35" s="337">
        <f t="shared" ref="N35" si="5">K35+M35</f>
        <v>1</v>
      </c>
      <c r="O35" s="332" t="s">
        <v>149</v>
      </c>
      <c r="P35" s="338" t="s">
        <v>75</v>
      </c>
      <c r="Q35" s="341" t="s">
        <v>73</v>
      </c>
      <c r="R35" s="173"/>
      <c r="S35" s="339">
        <f>14426696.23</f>
        <v>14426696.23</v>
      </c>
    </row>
    <row r="36" spans="1:21" s="340" customFormat="1" ht="127.5" x14ac:dyDescent="0.2">
      <c r="A36" s="330" t="s">
        <v>26</v>
      </c>
      <c r="B36" s="331"/>
      <c r="C36" s="331"/>
      <c r="D36" s="332" t="s">
        <v>124</v>
      </c>
      <c r="E36" s="333" t="s">
        <v>156</v>
      </c>
      <c r="F36" s="333">
        <v>41151</v>
      </c>
      <c r="G36" s="334" t="s">
        <v>374</v>
      </c>
      <c r="H36" s="332" t="s">
        <v>233</v>
      </c>
      <c r="I36" s="332" t="s">
        <v>28</v>
      </c>
      <c r="J36" s="335"/>
      <c r="K36" s="336">
        <f t="shared" ref="K36" si="6">IF(OR(J36=0),0,(J36/(J36+L36)))</f>
        <v>0</v>
      </c>
      <c r="L36" s="335">
        <v>100</v>
      </c>
      <c r="M36" s="336">
        <f t="shared" ref="M36" si="7">IF(OR(L36=0),0,(L36/(J36+L36)))</f>
        <v>1</v>
      </c>
      <c r="N36" s="337">
        <f t="shared" ref="N36" si="8">K36+M36</f>
        <v>1</v>
      </c>
      <c r="O36" s="332" t="s">
        <v>149</v>
      </c>
      <c r="P36" s="338" t="s">
        <v>77</v>
      </c>
      <c r="Q36" s="341"/>
      <c r="R36" s="173"/>
      <c r="S36" s="339">
        <v>21549383.25</v>
      </c>
    </row>
    <row r="37" spans="1:21" s="340" customFormat="1" ht="102" x14ac:dyDescent="0.2">
      <c r="A37" s="330" t="s">
        <v>26</v>
      </c>
      <c r="B37" s="331"/>
      <c r="C37" s="331"/>
      <c r="D37" s="332" t="s">
        <v>124</v>
      </c>
      <c r="E37" s="333" t="s">
        <v>157</v>
      </c>
      <c r="F37" s="333">
        <v>41152</v>
      </c>
      <c r="G37" s="334" t="s">
        <v>375</v>
      </c>
      <c r="H37" s="332" t="s">
        <v>234</v>
      </c>
      <c r="I37" s="332" t="s">
        <v>217</v>
      </c>
      <c r="J37" s="335"/>
      <c r="K37" s="336">
        <f t="shared" si="0"/>
        <v>0</v>
      </c>
      <c r="L37" s="335">
        <v>100</v>
      </c>
      <c r="M37" s="336">
        <f t="shared" si="1"/>
        <v>1</v>
      </c>
      <c r="N37" s="337">
        <f t="shared" si="2"/>
        <v>1</v>
      </c>
      <c r="O37" s="332" t="s">
        <v>210</v>
      </c>
      <c r="P37" s="338" t="s">
        <v>77</v>
      </c>
      <c r="Q37" s="341"/>
      <c r="R37" s="173"/>
      <c r="S37" s="339">
        <v>1215000</v>
      </c>
    </row>
    <row r="38" spans="1:21" s="340" customFormat="1" ht="102" x14ac:dyDescent="0.2">
      <c r="A38" s="330" t="s">
        <v>26</v>
      </c>
      <c r="B38" s="343"/>
      <c r="C38" s="343"/>
      <c r="D38" s="332" t="s">
        <v>124</v>
      </c>
      <c r="E38" s="333" t="s">
        <v>156</v>
      </c>
      <c r="F38" s="333">
        <v>41153</v>
      </c>
      <c r="G38" s="334" t="s">
        <v>376</v>
      </c>
      <c r="H38" s="332" t="s">
        <v>235</v>
      </c>
      <c r="I38" s="332" t="s">
        <v>28</v>
      </c>
      <c r="J38" s="344"/>
      <c r="K38" s="345">
        <f t="shared" si="0"/>
        <v>0</v>
      </c>
      <c r="L38" s="344">
        <v>100</v>
      </c>
      <c r="M38" s="345">
        <f t="shared" si="1"/>
        <v>1</v>
      </c>
      <c r="N38" s="346">
        <f t="shared" si="2"/>
        <v>1</v>
      </c>
      <c r="O38" s="332" t="s">
        <v>149</v>
      </c>
      <c r="P38" s="338" t="s">
        <v>77</v>
      </c>
      <c r="Q38" s="347"/>
      <c r="R38" s="348"/>
      <c r="S38" s="339">
        <v>3500000</v>
      </c>
    </row>
    <row r="39" spans="1:21" s="340" customFormat="1" ht="63.75" x14ac:dyDescent="0.25">
      <c r="A39" s="349" t="s">
        <v>54</v>
      </c>
      <c r="B39" s="350"/>
      <c r="C39" s="351"/>
      <c r="D39" s="351" t="s">
        <v>92</v>
      </c>
      <c r="E39" s="352" t="s">
        <v>156</v>
      </c>
      <c r="F39" s="333">
        <v>1214</v>
      </c>
      <c r="G39" s="334" t="s">
        <v>377</v>
      </c>
      <c r="H39" s="351" t="s">
        <v>307</v>
      </c>
      <c r="I39" s="351" t="s">
        <v>214</v>
      </c>
      <c r="J39" s="335"/>
      <c r="K39" s="336">
        <f t="shared" si="0"/>
        <v>0</v>
      </c>
      <c r="L39" s="335">
        <v>100</v>
      </c>
      <c r="M39" s="336">
        <f t="shared" si="1"/>
        <v>1</v>
      </c>
      <c r="N39" s="346">
        <f t="shared" si="2"/>
        <v>1</v>
      </c>
      <c r="O39" s="351" t="s">
        <v>153</v>
      </c>
      <c r="P39" s="338" t="s">
        <v>167</v>
      </c>
      <c r="Q39" s="341" t="s">
        <v>73</v>
      </c>
      <c r="R39" s="173"/>
      <c r="S39" s="218">
        <v>3675795</v>
      </c>
    </row>
    <row r="40" spans="1:21" s="340" customFormat="1" ht="51" x14ac:dyDescent="0.2">
      <c r="A40" s="330" t="s">
        <v>54</v>
      </c>
      <c r="B40" s="331"/>
      <c r="C40" s="331"/>
      <c r="D40" s="332" t="s">
        <v>88</v>
      </c>
      <c r="E40" s="353" t="s">
        <v>156</v>
      </c>
      <c r="F40" s="353"/>
      <c r="G40" s="334" t="s">
        <v>363</v>
      </c>
      <c r="H40" s="332" t="s">
        <v>212</v>
      </c>
      <c r="I40" s="332" t="s">
        <v>28</v>
      </c>
      <c r="J40" s="335"/>
      <c r="K40" s="336">
        <f t="shared" si="0"/>
        <v>0</v>
      </c>
      <c r="L40" s="335">
        <v>100</v>
      </c>
      <c r="M40" s="336">
        <f t="shared" si="1"/>
        <v>1</v>
      </c>
      <c r="N40" s="346">
        <f t="shared" si="2"/>
        <v>1</v>
      </c>
      <c r="O40" s="341" t="s">
        <v>210</v>
      </c>
      <c r="P40" s="338" t="s">
        <v>90</v>
      </c>
      <c r="Q40" s="354" t="s">
        <v>170</v>
      </c>
      <c r="R40" s="173"/>
      <c r="S40" s="355">
        <v>44200000</v>
      </c>
      <c r="T40" s="340">
        <v>34215000</v>
      </c>
      <c r="U40" s="356">
        <f>+S40-T40</f>
        <v>9985000</v>
      </c>
    </row>
    <row r="41" spans="1:21" s="340" customFormat="1" ht="102" x14ac:dyDescent="0.2">
      <c r="A41" s="330" t="s">
        <v>54</v>
      </c>
      <c r="B41" s="331"/>
      <c r="C41" s="331"/>
      <c r="D41" s="332" t="s">
        <v>88</v>
      </c>
      <c r="E41" s="353" t="s">
        <v>156</v>
      </c>
      <c r="F41" s="353">
        <v>51146</v>
      </c>
      <c r="G41" s="334" t="s">
        <v>378</v>
      </c>
      <c r="H41" s="332" t="s">
        <v>306</v>
      </c>
      <c r="I41" s="332" t="s">
        <v>287</v>
      </c>
      <c r="J41" s="335"/>
      <c r="K41" s="336">
        <f t="shared" ref="K41" si="9">IF(OR(J41=0),0,(J41/(J41+L41)))</f>
        <v>0</v>
      </c>
      <c r="L41" s="335">
        <v>100</v>
      </c>
      <c r="M41" s="336">
        <f t="shared" ref="M41" si="10">IF(OR(L41=0),0,(L41/(J41+L41)))</f>
        <v>1</v>
      </c>
      <c r="N41" s="346">
        <f t="shared" si="2"/>
        <v>1</v>
      </c>
      <c r="O41" s="341" t="s">
        <v>221</v>
      </c>
      <c r="P41" s="338" t="s">
        <v>90</v>
      </c>
      <c r="Q41" s="341" t="s">
        <v>73</v>
      </c>
      <c r="R41" s="173"/>
      <c r="S41" s="355">
        <v>6185000</v>
      </c>
    </row>
    <row r="42" spans="1:21" s="340" customFormat="1" ht="63.75" x14ac:dyDescent="0.25">
      <c r="A42" s="349" t="s">
        <v>54</v>
      </c>
      <c r="B42" s="357"/>
      <c r="C42" s="358"/>
      <c r="D42" s="351" t="s">
        <v>91</v>
      </c>
      <c r="E42" s="352" t="s">
        <v>157</v>
      </c>
      <c r="F42" s="352"/>
      <c r="G42" s="334" t="s">
        <v>364</v>
      </c>
      <c r="H42" s="351" t="s">
        <v>281</v>
      </c>
      <c r="I42" s="351" t="s">
        <v>287</v>
      </c>
      <c r="J42" s="344"/>
      <c r="K42" s="345">
        <f t="shared" ref="K42" si="11">IF(OR(J42=0),0,(J42/(J42+L42)))</f>
        <v>0</v>
      </c>
      <c r="L42" s="344">
        <v>100</v>
      </c>
      <c r="M42" s="345">
        <f t="shared" ref="M42" si="12">IF(OR(L42=0),0,(L42/(J42+L42)))</f>
        <v>1</v>
      </c>
      <c r="N42" s="346">
        <f t="shared" si="2"/>
        <v>1</v>
      </c>
      <c r="O42" s="341" t="s">
        <v>288</v>
      </c>
      <c r="P42" s="338" t="s">
        <v>86</v>
      </c>
      <c r="Q42" s="347" t="s">
        <v>73</v>
      </c>
      <c r="R42" s="348"/>
      <c r="S42" s="218">
        <v>9500000</v>
      </c>
    </row>
    <row r="43" spans="1:21" s="340" customFormat="1" ht="63.75" x14ac:dyDescent="0.25">
      <c r="A43" s="349" t="s">
        <v>56</v>
      </c>
      <c r="B43" s="350"/>
      <c r="C43" s="351"/>
      <c r="D43" s="351" t="s">
        <v>92</v>
      </c>
      <c r="E43" s="352" t="s">
        <v>156</v>
      </c>
      <c r="F43" s="353">
        <v>21226</v>
      </c>
      <c r="G43" s="334" t="s">
        <v>379</v>
      </c>
      <c r="H43" s="351" t="s">
        <v>262</v>
      </c>
      <c r="I43" s="351" t="s">
        <v>93</v>
      </c>
      <c r="J43" s="335"/>
      <c r="K43" s="336">
        <f t="shared" ref="K43" si="13">IF(OR(J43=0),0,(J43/(J43+L43)))</f>
        <v>0</v>
      </c>
      <c r="L43" s="335">
        <v>100</v>
      </c>
      <c r="M43" s="336">
        <f t="shared" ref="M43" si="14">IF(OR(L43=0),0,(L43/(J43+L43)))</f>
        <v>1</v>
      </c>
      <c r="N43" s="346">
        <f t="shared" si="2"/>
        <v>1</v>
      </c>
      <c r="O43" s="351" t="s">
        <v>154</v>
      </c>
      <c r="P43" s="338" t="s">
        <v>166</v>
      </c>
      <c r="Q43" s="341" t="s">
        <v>73</v>
      </c>
      <c r="R43" s="173"/>
      <c r="S43" s="218">
        <v>4192213.85</v>
      </c>
    </row>
    <row r="44" spans="1:21" s="340" customFormat="1" ht="63.75" x14ac:dyDescent="0.25">
      <c r="A44" s="349" t="s">
        <v>56</v>
      </c>
      <c r="B44" s="350"/>
      <c r="C44" s="351"/>
      <c r="D44" s="351" t="s">
        <v>92</v>
      </c>
      <c r="E44" s="352" t="s">
        <v>156</v>
      </c>
      <c r="F44" s="353">
        <v>1215</v>
      </c>
      <c r="G44" s="334" t="s">
        <v>380</v>
      </c>
      <c r="H44" s="351" t="s">
        <v>256</v>
      </c>
      <c r="I44" s="351" t="s">
        <v>28</v>
      </c>
      <c r="J44" s="335"/>
      <c r="K44" s="336">
        <f t="shared" ref="K44" si="15">IF(OR(J44=0),0,(J44/(J44+L44)))</f>
        <v>0</v>
      </c>
      <c r="L44" s="335">
        <v>100</v>
      </c>
      <c r="M44" s="336">
        <f t="shared" ref="M44" si="16">IF(OR(L44=0),0,(L44/(J44+L44)))</f>
        <v>1</v>
      </c>
      <c r="N44" s="346">
        <f t="shared" si="2"/>
        <v>1</v>
      </c>
      <c r="O44" s="351" t="s">
        <v>153</v>
      </c>
      <c r="P44" s="338" t="s">
        <v>167</v>
      </c>
      <c r="Q44" s="341" t="s">
        <v>73</v>
      </c>
      <c r="R44" s="173"/>
      <c r="S44" s="218">
        <v>3040000</v>
      </c>
    </row>
    <row r="45" spans="1:21" s="340" customFormat="1" ht="63.75" x14ac:dyDescent="0.25">
      <c r="A45" s="349" t="s">
        <v>56</v>
      </c>
      <c r="B45" s="350"/>
      <c r="C45" s="351"/>
      <c r="D45" s="351" t="s">
        <v>92</v>
      </c>
      <c r="E45" s="352" t="s">
        <v>156</v>
      </c>
      <c r="F45" s="353">
        <v>1216</v>
      </c>
      <c r="G45" s="334" t="s">
        <v>381</v>
      </c>
      <c r="H45" s="351" t="s">
        <v>308</v>
      </c>
      <c r="I45" s="351" t="s">
        <v>28</v>
      </c>
      <c r="J45" s="335"/>
      <c r="K45" s="336">
        <f t="shared" ref="K45" si="17">IF(OR(J45=0),0,(J45/(J45+L45)))</f>
        <v>0</v>
      </c>
      <c r="L45" s="335">
        <v>100</v>
      </c>
      <c r="M45" s="336">
        <f t="shared" ref="M45" si="18">IF(OR(L45=0),0,(L45/(J45+L45)))</f>
        <v>1</v>
      </c>
      <c r="N45" s="346">
        <f t="shared" si="2"/>
        <v>1</v>
      </c>
      <c r="O45" s="351" t="s">
        <v>153</v>
      </c>
      <c r="P45" s="338" t="s">
        <v>167</v>
      </c>
      <c r="Q45" s="341" t="s">
        <v>73</v>
      </c>
      <c r="R45" s="173"/>
      <c r="S45" s="218">
        <v>6468960.4699999997</v>
      </c>
    </row>
    <row r="46" spans="1:21" s="340" customFormat="1" ht="63.75" x14ac:dyDescent="0.25">
      <c r="A46" s="349" t="s">
        <v>56</v>
      </c>
      <c r="B46" s="350"/>
      <c r="C46" s="351"/>
      <c r="D46" s="351" t="s">
        <v>92</v>
      </c>
      <c r="E46" s="352" t="s">
        <v>156</v>
      </c>
      <c r="F46" s="353">
        <v>1217</v>
      </c>
      <c r="G46" s="334" t="s">
        <v>382</v>
      </c>
      <c r="H46" s="351" t="s">
        <v>260</v>
      </c>
      <c r="I46" s="351" t="s">
        <v>220</v>
      </c>
      <c r="J46" s="335"/>
      <c r="K46" s="336">
        <f t="shared" ref="K46" si="19">IF(OR(J46=0),0,(J46/(J46+L46)))</f>
        <v>0</v>
      </c>
      <c r="L46" s="335">
        <v>100</v>
      </c>
      <c r="M46" s="336">
        <f t="shared" ref="M46" si="20">IF(OR(L46=0),0,(L46/(J46+L46)))</f>
        <v>1</v>
      </c>
      <c r="N46" s="346">
        <f t="shared" si="2"/>
        <v>1</v>
      </c>
      <c r="O46" s="351" t="s">
        <v>150</v>
      </c>
      <c r="P46" s="338" t="s">
        <v>94</v>
      </c>
      <c r="Q46" s="341" t="s">
        <v>73</v>
      </c>
      <c r="R46" s="359"/>
      <c r="S46" s="218">
        <v>20000000</v>
      </c>
    </row>
    <row r="47" spans="1:21" ht="13.5" thickBot="1" x14ac:dyDescent="0.25">
      <c r="A47" s="194"/>
      <c r="B47" s="195"/>
      <c r="C47" s="195"/>
      <c r="D47" s="196" t="s">
        <v>29</v>
      </c>
      <c r="E47" s="197"/>
      <c r="F47" s="227"/>
      <c r="G47" s="198"/>
      <c r="H47" s="199"/>
      <c r="I47" s="200"/>
      <c r="J47" s="200"/>
      <c r="K47" s="201">
        <f>SUM(K16:K46)</f>
        <v>0</v>
      </c>
      <c r="L47" s="200"/>
      <c r="M47" s="201">
        <f>SUM(M16:M46)</f>
        <v>31</v>
      </c>
      <c r="N47" s="202">
        <f>SUM(N16:N46)</f>
        <v>31</v>
      </c>
      <c r="O47" s="200"/>
      <c r="P47" s="199"/>
      <c r="Q47" s="203"/>
      <c r="R47" s="203">
        <f>SUM(R16:R38)</f>
        <v>0</v>
      </c>
      <c r="S47" s="204">
        <f>SUM(S16:S46)</f>
        <v>444073178.88000011</v>
      </c>
      <c r="T47" s="128"/>
    </row>
    <row r="48" spans="1:21" ht="13.5" thickBot="1" x14ac:dyDescent="0.25">
      <c r="A48" s="188" t="s">
        <v>30</v>
      </c>
      <c r="B48" s="189"/>
      <c r="C48" s="189"/>
      <c r="D48" s="188"/>
      <c r="E48" s="190"/>
      <c r="F48" s="189"/>
      <c r="G48" s="191"/>
      <c r="H48" s="189"/>
      <c r="I48" s="189"/>
      <c r="J48" s="189"/>
      <c r="K48" s="192">
        <f>IF(OR(K47=0),0,K47/N47)</f>
        <v>0</v>
      </c>
      <c r="L48" s="189"/>
      <c r="M48" s="192">
        <f>IF(OR(M47=0),0,M47/N47)</f>
        <v>1</v>
      </c>
      <c r="N48" s="192">
        <f>SUM(N16:N46)/N47</f>
        <v>1</v>
      </c>
      <c r="O48" s="189"/>
      <c r="P48" s="189"/>
      <c r="Q48" s="189"/>
      <c r="R48" s="189"/>
      <c r="S48" s="193"/>
      <c r="T48" s="128"/>
    </row>
    <row r="49" spans="1:19" ht="13.5" thickBot="1" x14ac:dyDescent="0.25">
      <c r="A49" s="61"/>
      <c r="B49" s="38"/>
      <c r="C49" s="38"/>
      <c r="D49" s="77">
        <f>IF(OR([1]RESTRINGIDOP2!B9=0),0,[1]RESTRINGIDOP2!B9/[1]RESTRINGIDOP2!B8)</f>
        <v>0.34782608695652173</v>
      </c>
      <c r="E49" s="38" t="s">
        <v>31</v>
      </c>
      <c r="F49" s="38"/>
      <c r="G49" s="40"/>
      <c r="H49" s="38"/>
      <c r="I49" s="38"/>
      <c r="J49" s="38"/>
      <c r="K49" s="41">
        <f>IF(OR(D49=0),0,([1]RESTRINGIDOP2!C5/[1]RESTRINGIDOP2!B9))</f>
        <v>0.4375</v>
      </c>
      <c r="L49" s="38"/>
      <c r="M49" s="41">
        <f>IF(OR(D49=0),0,([1]RESTRINGIDOP2!D5/[1]RESTRINGIDOP2!B9))</f>
        <v>0.5625</v>
      </c>
      <c r="N49" s="41">
        <f>(K49+M49)</f>
        <v>1</v>
      </c>
      <c r="O49" s="38"/>
      <c r="P49" s="38"/>
      <c r="Q49" s="38"/>
      <c r="R49" s="38"/>
      <c r="S49" s="62"/>
    </row>
    <row r="50" spans="1:19" ht="13.5" thickBot="1" x14ac:dyDescent="0.25">
      <c r="A50" s="95"/>
      <c r="B50" s="48"/>
      <c r="C50" s="48"/>
      <c r="D50" s="78">
        <f>IF(OR([1]RESTRINGIDOP2!B10=0),0,[1]RESTRINGIDOP2!B10/[1]RESTRINGIDOP2!B8)</f>
        <v>0.65217391304347827</v>
      </c>
      <c r="E50" s="48" t="s">
        <v>32</v>
      </c>
      <c r="F50" s="48"/>
      <c r="G50" s="50"/>
      <c r="H50" s="48"/>
      <c r="I50" s="48"/>
      <c r="J50" s="48"/>
      <c r="K50" s="51">
        <f>IF(OR(D50=0),0,([1]RESTRINGIDOP2!F5/[1]RESTRINGIDOP2!B10))</f>
        <v>0.5</v>
      </c>
      <c r="L50" s="38"/>
      <c r="M50" s="41">
        <f>IF(OR(D50=0),0,([1]RESTRINGIDOP2!G5/[1]RESTRINGIDOP2!B10))</f>
        <v>0.5</v>
      </c>
      <c r="N50" s="41">
        <f>K50+M50</f>
        <v>1</v>
      </c>
      <c r="O50" s="38"/>
      <c r="P50" s="38"/>
      <c r="Q50" s="38"/>
      <c r="R50" s="38"/>
      <c r="S50" s="62"/>
    </row>
    <row r="51" spans="1:19" ht="13.5" thickBot="1" x14ac:dyDescent="0.25">
      <c r="A51" s="68"/>
      <c r="B51" s="69"/>
      <c r="C51" s="69"/>
      <c r="D51" s="79">
        <f>N47</f>
        <v>31</v>
      </c>
      <c r="E51" s="69" t="s">
        <v>33</v>
      </c>
      <c r="F51" s="69"/>
      <c r="G51" s="71"/>
      <c r="H51" s="69"/>
      <c r="I51" s="69"/>
      <c r="J51" s="69"/>
      <c r="K51" s="72"/>
      <c r="L51" s="69"/>
      <c r="M51" s="72"/>
      <c r="N51" s="72"/>
      <c r="O51" s="69"/>
      <c r="P51" s="69"/>
      <c r="Q51" s="69"/>
      <c r="R51" s="69"/>
      <c r="S51" s="73"/>
    </row>
    <row r="53" spans="1:19" x14ac:dyDescent="0.2">
      <c r="R53" s="131"/>
      <c r="S53" s="131"/>
    </row>
    <row r="54" spans="1:19" x14ac:dyDescent="0.2">
      <c r="R54" s="131"/>
      <c r="S54" s="131"/>
    </row>
    <row r="59" spans="1:19" x14ac:dyDescent="0.2">
      <c r="H59" s="131"/>
    </row>
    <row r="60" spans="1:19" x14ac:dyDescent="0.2">
      <c r="H60" s="217"/>
    </row>
  </sheetData>
  <mergeCells count="18">
    <mergeCell ref="R13:S13"/>
    <mergeCell ref="J14:J15"/>
    <mergeCell ref="L14:L15"/>
    <mergeCell ref="N14:N15"/>
    <mergeCell ref="A5:I5"/>
    <mergeCell ref="R14:R15"/>
    <mergeCell ref="S14:S15"/>
    <mergeCell ref="D11:S11"/>
    <mergeCell ref="A13:A14"/>
    <mergeCell ref="B13:B15"/>
    <mergeCell ref="C13:C15"/>
    <mergeCell ref="D13:D15"/>
    <mergeCell ref="E13:H14"/>
    <mergeCell ref="I13:I15"/>
    <mergeCell ref="J13:N13"/>
    <mergeCell ref="O13:O15"/>
    <mergeCell ref="P13:P15"/>
    <mergeCell ref="Q13:Q15"/>
  </mergeCells>
  <phoneticPr fontId="11" type="noConversion"/>
  <dataValidations xWindow="1455" yWindow="774" count="1">
    <dataValidation type="list" allowBlank="1" showInputMessage="1" showErrorMessage="1" prompt=" - Seleccione un área estratégica. No dejar en blanco o en &quot;0,0&quot; estos espacios." sqref="C39 C42:C46" xr:uid="{EB4D277A-5B46-47F7-B96E-0E45AD034EDD}">
      <formula1>#REF!</formula1>
    </dataValidation>
  </dataValidations>
  <pageMargins left="0.82677165354330717" right="0.15748031496062992" top="0.47244094488188981" bottom="0.51181102362204722" header="0.31496062992125984" footer="0.31496062992125984"/>
  <pageSetup scale="70" orientation="landscape" horizontalDpi="4294967295" verticalDpi="4294967295" r:id="rId1"/>
  <legacyDrawing r:id="rId2"/>
  <extLst>
    <ext xmlns:x14="http://schemas.microsoft.com/office/spreadsheetml/2009/9/main" uri="{CCE6A557-97BC-4b89-ADB6-D9C93CAAB3DF}">
      <x14:dataValidations xmlns:xm="http://schemas.microsoft.com/office/excel/2006/main" xWindow="1455" yWindow="774" count="13">
        <x14:dataValidation type="list" allowBlank="1" showInputMessage="1" showErrorMessage="1" xr:uid="{2AD93A85-A8B9-4D15-80CD-0AF8B5C14710}">
          <x14:formula1>
            <xm:f>'Base datos'!$E$3:$E$4</xm:f>
          </x14:formula1>
          <xm:sqref>E16:F38 E40:F41</xm:sqref>
        </x14:dataValidation>
        <x14:dataValidation type="list" allowBlank="1" showInputMessage="1" prompt=" - Seleccione una Área estratégica. No dejar en blanco o en &quot;0,0&quot; estos espacios." xr:uid="{4E223E34-96EA-4E12-A1D7-228A6A0B6F76}">
          <x14:formula1>
            <xm:f>'Base datos'!$A$3:$A$8</xm:f>
          </x14:formula1>
          <xm:sqref>A16:A38 A40:A41</xm:sqref>
        </x14:dataValidation>
        <x14:dataValidation type="list" allowBlank="1" showInputMessage="1" showErrorMessage="1" prompt=" - " xr:uid="{51D9BAF5-E2AC-4070-BA52-9CBC1A6C4831}">
          <x14:formula1>
            <xm:f>'Base datos'!$E$3:$E$4</xm:f>
          </x14:formula1>
          <xm:sqref>E39:F39 E42:F46</xm:sqref>
        </x14:dataValidation>
        <x14:dataValidation type="list" allowBlank="1" showInputMessage="1" showErrorMessage="1" prompt=" - Seleccione un área estratégica. No dejar en blanco o en &quot;0,0&quot; estos espacios." xr:uid="{D579ED99-E77D-4320-B138-0732920D78A1}">
          <x14:formula1>
            <xm:f>'Base datos'!$A$3:$A$8</xm:f>
          </x14:formula1>
          <xm:sqref>A39 A42:A46</xm:sqref>
        </x14:dataValidation>
        <x14:dataValidation type="list" allowBlank="1" showInputMessage="1" showErrorMessage="1" xr:uid="{1FB498F2-7D1D-4860-BEDD-1F6D73B24F37}">
          <x14:formula1>
            <xm:f>'Base datos'!$D$3:$D$22</xm:f>
          </x14:formula1>
          <xm:sqref>O16:O40 O43:O46</xm:sqref>
        </x14:dataValidation>
        <x14:dataValidation type="list" allowBlank="1" showInputMessage="1" showErrorMessage="1" prompt=" - " xr:uid="{054323D6-5C63-4AA3-9534-DE98A21C14F2}">
          <x14:formula1>
            <xm:f>'Base datos'!$H$3:$H$19</xm:f>
          </x14:formula1>
          <xm:sqref>P16:P46</xm:sqref>
        </x14:dataValidation>
        <x14: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xr:uid="{B6E355A1-12C4-42B7-AC4E-D625B508E06C}">
          <x14:formula1>
            <xm:f>'Base datos'!$I$3:$I$11</xm:f>
          </x14:formula1>
          <xm:sqref>Q16:Q46</xm:sqref>
        </x14:dataValidation>
        <x14:dataValidation type="list" allowBlank="1" showInputMessage="1" showErrorMessage="1" xr:uid="{E378251A-8BD4-48DA-A73A-93990A4DF42F}">
          <x14:formula1>
            <xm:f>'Base datos'!$M$3:$M$5</xm:f>
          </x14:formula1>
          <xm:sqref>J16:J46 L16:L46</xm:sqref>
        </x14:dataValidation>
        <x14:dataValidation type="list" allowBlank="1" showInputMessage="1" showErrorMessage="1" xr:uid="{6E7F022D-4C63-4B9E-9855-86FADEC93083}">
          <x14:formula1>
            <xm:f>'Base datos'!$C$3:$C$15</xm:f>
          </x14:formula1>
          <xm:sqref>I16:I41</xm:sqref>
        </x14:dataValidation>
        <x14:dataValidation type="list" allowBlank="1" showInputMessage="1" showErrorMessage="1" xr:uid="{60BA9BE1-67E6-4A12-BBF9-3C43C63BF8B4}">
          <x14:formula1>
            <xm:f>'Base datos'!$B$3:$B$23</xm:f>
          </x14:formula1>
          <xm:sqref>D16:D46</xm:sqref>
        </x14:dataValidation>
        <x14:dataValidation type="list" allowBlank="1" showInputMessage="1" showErrorMessage="1" xr:uid="{EE3649E0-6B4B-4B3E-93F4-D7037A556E60}">
          <x14:formula1>
            <xm:f>'Base datos'!$D$3:$D$23</xm:f>
          </x14:formula1>
          <xm:sqref>O41</xm:sqref>
        </x14:dataValidation>
        <x14:dataValidation type="list" allowBlank="1" showInputMessage="1" showErrorMessage="1" xr:uid="{D0052713-11B2-44E2-8D34-A9561FD1F253}">
          <x14:formula1>
            <xm:f>'Base datos'!$C$3:$C$17</xm:f>
          </x14:formula1>
          <xm:sqref>I42:I46</xm:sqref>
        </x14:dataValidation>
        <x14:dataValidation type="list" allowBlank="1" showInputMessage="1" showErrorMessage="1" xr:uid="{E378D2BB-89A4-4A12-A2F9-A86ED12711E4}">
          <x14:formula1>
            <xm:f>'Base datos'!$D$3:$D$24</xm:f>
          </x14:formula1>
          <xm:sqref>O42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FBB11-37C6-4300-9D4A-AE86D8945638}">
  <dimension ref="A1:U91"/>
  <sheetViews>
    <sheetView showGridLines="0" topLeftCell="A77" zoomScale="85" zoomScaleNormal="85" workbookViewId="0">
      <selection activeCell="A77" sqref="A1:XFD1048576"/>
    </sheetView>
  </sheetViews>
  <sheetFormatPr baseColWidth="10" defaultColWidth="10.85546875" defaultRowHeight="12.75" x14ac:dyDescent="0.2"/>
  <cols>
    <col min="1" max="1" width="14.5703125" style="19" customWidth="1"/>
    <col min="2" max="3" width="14.5703125" style="19" hidden="1" customWidth="1"/>
    <col min="4" max="4" width="26.28515625" style="19" customWidth="1"/>
    <col min="5" max="5" width="9.140625" style="19" customWidth="1"/>
    <col min="6" max="6" width="7.42578125" style="19" hidden="1" customWidth="1"/>
    <col min="7" max="7" width="7.42578125" style="19" customWidth="1"/>
    <col min="8" max="8" width="6.85546875" style="19" customWidth="1"/>
    <col min="9" max="9" width="19.140625" style="19" customWidth="1"/>
    <col min="10" max="10" width="13.28515625" style="19" customWidth="1"/>
    <col min="11" max="11" width="4.5703125" style="19" customWidth="1"/>
    <col min="12" max="13" width="5.42578125" style="19" customWidth="1"/>
    <col min="14" max="14" width="7.28515625" style="19" customWidth="1"/>
    <col min="15" max="15" width="10.85546875" style="19" hidden="1" customWidth="1"/>
    <col min="16" max="16" width="14.5703125" style="19" customWidth="1"/>
    <col min="17" max="17" width="12.140625" style="19" customWidth="1"/>
    <col min="18" max="18" width="12.42578125" style="19" bestFit="1" customWidth="1"/>
    <col min="19" max="19" width="16.7109375" style="19" customWidth="1"/>
    <col min="20" max="20" width="16.28515625" style="19" bestFit="1" customWidth="1"/>
    <col min="21" max="16384" width="10.85546875" style="19"/>
  </cols>
  <sheetData>
    <row r="1" spans="1:20" x14ac:dyDescent="0.2">
      <c r="A1" s="18" t="str">
        <f>'[1]PROGRAMA II'!A1</f>
        <v>PLAN OPERATIVO ANUAL</v>
      </c>
      <c r="B1" s="18"/>
      <c r="C1" s="18"/>
      <c r="E1" s="5"/>
      <c r="F1" s="5"/>
      <c r="G1" s="5"/>
      <c r="H1" s="5"/>
      <c r="I1" s="219" t="s">
        <v>293</v>
      </c>
      <c r="J1" s="5"/>
      <c r="K1" s="1"/>
      <c r="L1" s="1"/>
      <c r="M1" s="1"/>
      <c r="N1" s="1"/>
      <c r="O1" s="1"/>
      <c r="P1" s="1"/>
      <c r="Q1" s="1"/>
      <c r="R1" s="1"/>
      <c r="S1" s="1"/>
      <c r="T1" s="1"/>
    </row>
    <row r="2" spans="1:20" x14ac:dyDescent="0.2">
      <c r="A2" s="18" t="str">
        <f>'[1]PROGRAMA I'!A2</f>
        <v>MUNICIPALIDAD DE OROTINA</v>
      </c>
      <c r="B2" s="18"/>
      <c r="C2" s="18"/>
      <c r="D2" s="5"/>
      <c r="E2" s="5"/>
      <c r="F2" s="5"/>
      <c r="G2" s="5"/>
      <c r="H2" s="5"/>
      <c r="I2" s="5"/>
      <c r="J2" s="5"/>
      <c r="K2" s="1"/>
      <c r="L2" s="1"/>
      <c r="M2" s="1"/>
      <c r="N2" s="1"/>
      <c r="O2" s="1"/>
      <c r="P2" s="1"/>
      <c r="Q2" s="1"/>
      <c r="R2" s="1"/>
      <c r="S2" s="1"/>
      <c r="T2" s="1"/>
    </row>
    <row r="3" spans="1:20" x14ac:dyDescent="0.2">
      <c r="A3" s="274">
        <f>'[1]PROGRAMA I'!A3:H3</f>
        <v>2023</v>
      </c>
      <c r="B3" s="274"/>
      <c r="C3" s="274"/>
      <c r="D3" s="275"/>
      <c r="E3" s="275"/>
      <c r="F3" s="275"/>
      <c r="G3" s="275"/>
      <c r="H3" s="275"/>
      <c r="I3" s="275"/>
      <c r="J3" s="275"/>
      <c r="K3" s="1"/>
      <c r="L3" s="1"/>
      <c r="M3" s="1"/>
      <c r="N3" s="1"/>
      <c r="O3" s="1"/>
      <c r="P3" s="1"/>
      <c r="Q3" s="1"/>
      <c r="R3" s="1"/>
      <c r="S3" s="1"/>
      <c r="T3" s="1"/>
    </row>
    <row r="4" spans="1:20" x14ac:dyDescent="0.2">
      <c r="A4" s="18" t="s">
        <v>1</v>
      </c>
      <c r="B4" s="18"/>
      <c r="C4" s="18"/>
      <c r="D4" s="18"/>
      <c r="E4" s="18"/>
      <c r="F4" s="18"/>
      <c r="G4" s="18"/>
      <c r="H4" s="5"/>
      <c r="I4" s="18"/>
      <c r="J4" s="18"/>
      <c r="K4" s="1"/>
      <c r="L4" s="1"/>
      <c r="M4" s="1"/>
      <c r="N4" s="1"/>
      <c r="O4" s="1"/>
      <c r="P4" s="1"/>
      <c r="Q4" s="1"/>
      <c r="R4" s="1"/>
      <c r="S4" s="1"/>
      <c r="T4" s="1"/>
    </row>
    <row r="5" spans="1:20" x14ac:dyDescent="0.2">
      <c r="A5" s="276" t="s">
        <v>125</v>
      </c>
      <c r="B5" s="276"/>
      <c r="C5" s="276"/>
      <c r="D5" s="275"/>
      <c r="E5" s="275"/>
      <c r="F5" s="275"/>
      <c r="G5" s="275"/>
      <c r="H5" s="275"/>
      <c r="I5" s="275"/>
      <c r="J5" s="275"/>
      <c r="K5" s="1"/>
      <c r="L5" s="1"/>
      <c r="M5" s="1"/>
      <c r="N5" s="1"/>
      <c r="O5" s="1"/>
      <c r="P5" s="1"/>
      <c r="Q5" s="1"/>
      <c r="R5" s="1"/>
      <c r="S5" s="1"/>
      <c r="T5" s="1"/>
    </row>
    <row r="6" spans="1:20" x14ac:dyDescent="0.2">
      <c r="A6" s="18"/>
      <c r="B6" s="18"/>
      <c r="C6" s="18"/>
      <c r="D6" s="18"/>
      <c r="E6" s="18"/>
      <c r="F6" s="18"/>
      <c r="G6" s="18"/>
      <c r="H6" s="5"/>
      <c r="I6" s="18"/>
      <c r="J6" s="18"/>
      <c r="K6" s="1"/>
      <c r="L6" s="1"/>
      <c r="M6" s="1"/>
      <c r="N6" s="1"/>
      <c r="O6" s="1"/>
      <c r="P6" s="1"/>
      <c r="Q6" s="1"/>
      <c r="R6" s="1"/>
      <c r="S6" s="1"/>
      <c r="T6" s="1"/>
    </row>
    <row r="7" spans="1:20" x14ac:dyDescent="0.2">
      <c r="A7" s="14" t="s">
        <v>126</v>
      </c>
      <c r="B7" s="14"/>
      <c r="C7" s="14"/>
      <c r="D7" s="14"/>
      <c r="E7" s="14"/>
      <c r="F7" s="14"/>
      <c r="G7" s="14"/>
      <c r="H7" s="14"/>
      <c r="I7" s="14"/>
      <c r="J7" s="14"/>
      <c r="K7" s="14"/>
      <c r="L7" s="14"/>
      <c r="M7" s="14"/>
      <c r="N7" s="14"/>
      <c r="O7" s="14"/>
      <c r="P7" s="14"/>
      <c r="Q7" s="14"/>
      <c r="R7" s="14"/>
      <c r="S7" s="14"/>
      <c r="T7" s="14"/>
    </row>
    <row r="8" spans="1:20" x14ac:dyDescent="0.2">
      <c r="A8" s="14"/>
      <c r="B8" s="14"/>
      <c r="C8" s="14"/>
      <c r="D8" s="14"/>
      <c r="E8" s="14"/>
      <c r="F8" s="14"/>
      <c r="G8" s="14"/>
      <c r="H8" s="14"/>
      <c r="I8" s="14"/>
      <c r="J8" s="14"/>
      <c r="K8" s="14"/>
      <c r="L8" s="14"/>
      <c r="M8" s="14"/>
      <c r="N8" s="14"/>
      <c r="O8" s="14"/>
      <c r="P8" s="14"/>
      <c r="Q8" s="14"/>
      <c r="R8" s="14"/>
      <c r="S8" s="14"/>
      <c r="T8" s="14"/>
    </row>
    <row r="9" spans="1:20" x14ac:dyDescent="0.2">
      <c r="A9" s="14" t="s">
        <v>127</v>
      </c>
      <c r="B9" s="14"/>
      <c r="C9" s="14"/>
      <c r="D9" s="14"/>
      <c r="E9" s="14"/>
      <c r="F9" s="14"/>
      <c r="G9" s="14"/>
      <c r="H9" s="14"/>
      <c r="I9" s="14"/>
      <c r="J9" s="14"/>
      <c r="K9" s="14"/>
      <c r="L9" s="14"/>
      <c r="M9" s="14"/>
      <c r="N9" s="14"/>
      <c r="O9" s="14"/>
      <c r="P9" s="14"/>
      <c r="Q9" s="14"/>
      <c r="R9" s="14"/>
      <c r="S9" s="14"/>
      <c r="T9" s="14"/>
    </row>
    <row r="10" spans="1:20" ht="13.5" thickBot="1" x14ac:dyDescent="0.25">
      <c r="A10" s="14"/>
      <c r="B10" s="14"/>
      <c r="C10" s="14"/>
      <c r="D10" s="14"/>
      <c r="E10" s="14"/>
      <c r="F10" s="14"/>
      <c r="G10" s="14"/>
      <c r="H10" s="14"/>
      <c r="I10" s="14"/>
      <c r="J10" s="14"/>
      <c r="K10" s="14"/>
      <c r="L10" s="14"/>
      <c r="M10" s="14"/>
      <c r="N10" s="14"/>
      <c r="O10" s="14"/>
      <c r="P10" s="14"/>
      <c r="Q10" s="14"/>
      <c r="R10" s="14"/>
      <c r="S10" s="14"/>
      <c r="T10" s="14"/>
    </row>
    <row r="11" spans="1:20" ht="39" thickBot="1" x14ac:dyDescent="0.25">
      <c r="A11" s="55" t="s">
        <v>2</v>
      </c>
      <c r="B11" s="119"/>
      <c r="C11" s="119"/>
      <c r="D11" s="280" t="s">
        <v>69</v>
      </c>
      <c r="E11" s="281"/>
      <c r="F11" s="281"/>
      <c r="G11" s="281"/>
      <c r="H11" s="281"/>
      <c r="I11" s="281"/>
      <c r="J11" s="281"/>
      <c r="K11" s="281"/>
      <c r="L11" s="281"/>
      <c r="M11" s="281"/>
      <c r="N11" s="281"/>
      <c r="O11" s="281"/>
      <c r="P11" s="281"/>
      <c r="Q11" s="281"/>
      <c r="R11" s="281"/>
      <c r="S11" s="281"/>
      <c r="T11" s="283"/>
    </row>
    <row r="12" spans="1:20" ht="13.5" hidden="1" thickBot="1" x14ac:dyDescent="0.25">
      <c r="A12" s="212"/>
      <c r="B12" s="213"/>
      <c r="C12" s="213"/>
      <c r="D12" s="214"/>
      <c r="E12" s="215"/>
      <c r="F12" s="215"/>
      <c r="G12" s="215"/>
      <c r="H12" s="215"/>
      <c r="I12" s="215"/>
      <c r="J12" s="215"/>
      <c r="K12" s="215"/>
      <c r="L12" s="215"/>
      <c r="M12" s="215"/>
      <c r="N12" s="215"/>
      <c r="O12" s="215"/>
      <c r="P12" s="215"/>
      <c r="Q12" s="215"/>
      <c r="R12" s="215"/>
      <c r="S12" s="215"/>
      <c r="T12" s="216"/>
    </row>
    <row r="13" spans="1:20" ht="23.45" customHeight="1" thickBot="1" x14ac:dyDescent="0.25">
      <c r="A13" s="262" t="s">
        <v>3</v>
      </c>
      <c r="B13" s="265" t="s">
        <v>4</v>
      </c>
      <c r="C13" s="265" t="s">
        <v>5</v>
      </c>
      <c r="D13" s="266" t="s">
        <v>6</v>
      </c>
      <c r="E13" s="267" t="s">
        <v>7</v>
      </c>
      <c r="F13" s="268"/>
      <c r="G13" s="268"/>
      <c r="H13" s="268"/>
      <c r="I13" s="300"/>
      <c r="J13" s="252" t="s">
        <v>8</v>
      </c>
      <c r="K13" s="254" t="s">
        <v>9</v>
      </c>
      <c r="L13" s="306"/>
      <c r="M13" s="306"/>
      <c r="N13" s="306"/>
      <c r="O13" s="307"/>
      <c r="P13" s="266" t="s">
        <v>10</v>
      </c>
      <c r="Q13" s="266" t="s">
        <v>95</v>
      </c>
      <c r="R13" s="266" t="s">
        <v>96</v>
      </c>
      <c r="S13" s="308" t="s">
        <v>11</v>
      </c>
      <c r="T13" s="309"/>
    </row>
    <row r="14" spans="1:20" ht="26.1" customHeight="1" thickBot="1" x14ac:dyDescent="0.25">
      <c r="A14" s="298"/>
      <c r="B14" s="310"/>
      <c r="C14" s="310"/>
      <c r="D14" s="299"/>
      <c r="E14" s="301"/>
      <c r="F14" s="302"/>
      <c r="G14" s="302"/>
      <c r="H14" s="302"/>
      <c r="I14" s="303"/>
      <c r="J14" s="304"/>
      <c r="K14" s="286" t="s">
        <v>70</v>
      </c>
      <c r="L14" s="20" t="s">
        <v>12</v>
      </c>
      <c r="M14" s="286" t="s">
        <v>71</v>
      </c>
      <c r="N14" s="20" t="s">
        <v>12</v>
      </c>
      <c r="O14" s="288" t="s">
        <v>13</v>
      </c>
      <c r="P14" s="299"/>
      <c r="Q14" s="299"/>
      <c r="R14" s="299"/>
      <c r="S14" s="266" t="s">
        <v>14</v>
      </c>
      <c r="T14" s="292" t="s">
        <v>15</v>
      </c>
    </row>
    <row r="15" spans="1:20" ht="34.5" customHeight="1" thickBot="1" x14ac:dyDescent="0.25">
      <c r="A15" s="56" t="s">
        <v>16</v>
      </c>
      <c r="B15" s="311"/>
      <c r="C15" s="311"/>
      <c r="D15" s="296"/>
      <c r="E15" s="130" t="s">
        <v>138</v>
      </c>
      <c r="F15" s="129" t="s">
        <v>139</v>
      </c>
      <c r="G15" s="129" t="s">
        <v>139</v>
      </c>
      <c r="H15" s="129" t="s">
        <v>141</v>
      </c>
      <c r="I15" s="43" t="s">
        <v>17</v>
      </c>
      <c r="J15" s="305"/>
      <c r="K15" s="294"/>
      <c r="L15" s="44"/>
      <c r="M15" s="294"/>
      <c r="N15" s="44"/>
      <c r="O15" s="295"/>
      <c r="P15" s="296"/>
      <c r="Q15" s="296"/>
      <c r="R15" s="296"/>
      <c r="S15" s="296"/>
      <c r="T15" s="297"/>
    </row>
    <row r="16" spans="1:20" ht="51.75" thickBot="1" x14ac:dyDescent="0.3">
      <c r="A16" s="88" t="s">
        <v>58</v>
      </c>
      <c r="B16" s="135"/>
      <c r="C16" s="89"/>
      <c r="D16" s="89" t="s">
        <v>88</v>
      </c>
      <c r="E16" s="132" t="s">
        <v>156</v>
      </c>
      <c r="F16" s="111"/>
      <c r="G16" s="111"/>
      <c r="H16" s="226" t="s">
        <v>383</v>
      </c>
      <c r="I16" s="89" t="s">
        <v>236</v>
      </c>
      <c r="J16" s="89" t="s">
        <v>220</v>
      </c>
      <c r="K16" s="24"/>
      <c r="L16" s="90">
        <f>IF(OR(K16=0),0,(K16/(K16+M16)))</f>
        <v>0</v>
      </c>
      <c r="M16" s="24">
        <v>100</v>
      </c>
      <c r="N16" s="90">
        <f t="shared" ref="N16:N64" si="0">IF(OR(M16=0),0,(M16/(K16+M16)))</f>
        <v>1</v>
      </c>
      <c r="O16" s="91">
        <f>L16+N16</f>
        <v>1</v>
      </c>
      <c r="P16" s="89" t="s">
        <v>210</v>
      </c>
      <c r="Q16" s="126" t="s">
        <v>97</v>
      </c>
      <c r="R16" s="220" t="s">
        <v>110</v>
      </c>
      <c r="S16" s="92"/>
      <c r="T16" s="222">
        <v>1431000</v>
      </c>
    </row>
    <row r="17" spans="1:20" ht="90" thickBot="1" x14ac:dyDescent="0.3">
      <c r="A17" s="74" t="s">
        <v>56</v>
      </c>
      <c r="B17" s="118"/>
      <c r="C17" s="23"/>
      <c r="D17" s="23" t="s">
        <v>241</v>
      </c>
      <c r="E17" s="132" t="s">
        <v>156</v>
      </c>
      <c r="F17" s="110"/>
      <c r="G17" s="110">
        <v>21227</v>
      </c>
      <c r="H17" s="226" t="s">
        <v>329</v>
      </c>
      <c r="I17" s="23" t="s">
        <v>237</v>
      </c>
      <c r="J17" s="23" t="s">
        <v>93</v>
      </c>
      <c r="K17" s="24"/>
      <c r="L17" s="83">
        <f t="shared" ref="L17:L64" si="1">IF(OR(K17=0),0,(K17/(K17+M17)))</f>
        <v>0</v>
      </c>
      <c r="M17" s="24">
        <v>100</v>
      </c>
      <c r="N17" s="83">
        <f t="shared" si="0"/>
        <v>1</v>
      </c>
      <c r="O17" s="84">
        <f t="shared" ref="O17:O64" si="2">L17+N17</f>
        <v>1</v>
      </c>
      <c r="P17" s="23" t="s">
        <v>154</v>
      </c>
      <c r="Q17" s="25" t="s">
        <v>105</v>
      </c>
      <c r="R17" s="87" t="s">
        <v>183</v>
      </c>
      <c r="S17" s="85"/>
      <c r="T17" s="223">
        <v>120000000</v>
      </c>
    </row>
    <row r="18" spans="1:20" ht="90" thickBot="1" x14ac:dyDescent="0.3">
      <c r="A18" s="23" t="s">
        <v>56</v>
      </c>
      <c r="B18" s="118"/>
      <c r="C18" s="23"/>
      <c r="D18" s="23" t="s">
        <v>241</v>
      </c>
      <c r="E18" s="153" t="s">
        <v>156</v>
      </c>
      <c r="F18" s="110"/>
      <c r="G18" s="110">
        <v>21228</v>
      </c>
      <c r="H18" s="226" t="s">
        <v>384</v>
      </c>
      <c r="I18" s="23" t="s">
        <v>238</v>
      </c>
      <c r="J18" s="23" t="s">
        <v>217</v>
      </c>
      <c r="K18" s="24"/>
      <c r="L18" s="83">
        <f>IF(OR(K18=0),0,(K18/(K18+M18)))</f>
        <v>0</v>
      </c>
      <c r="M18" s="24">
        <v>100</v>
      </c>
      <c r="N18" s="83">
        <f>IF(OR(M18=0),0,(M18/(K18+M18)))</f>
        <v>1</v>
      </c>
      <c r="O18" s="84">
        <f>L18+N18</f>
        <v>1</v>
      </c>
      <c r="P18" s="23" t="s">
        <v>154</v>
      </c>
      <c r="Q18" s="25" t="s">
        <v>105</v>
      </c>
      <c r="R18" s="87" t="s">
        <v>182</v>
      </c>
      <c r="S18" s="86"/>
      <c r="T18" s="224">
        <v>80000000</v>
      </c>
    </row>
    <row r="19" spans="1:20" ht="90" thickBot="1" x14ac:dyDescent="0.3">
      <c r="A19" s="23" t="s">
        <v>56</v>
      </c>
      <c r="B19" s="118"/>
      <c r="C19" s="23"/>
      <c r="D19" s="23" t="s">
        <v>241</v>
      </c>
      <c r="E19" s="153" t="s">
        <v>156</v>
      </c>
      <c r="F19" s="133"/>
      <c r="G19" s="133">
        <v>21229</v>
      </c>
      <c r="H19" s="226" t="s">
        <v>385</v>
      </c>
      <c r="I19" s="23" t="s">
        <v>239</v>
      </c>
      <c r="J19" s="23" t="s">
        <v>217</v>
      </c>
      <c r="K19" s="24"/>
      <c r="L19" s="83">
        <f>IF(OR(K19=0),0,(K19/(K19+M19)))</f>
        <v>0</v>
      </c>
      <c r="M19" s="24">
        <v>100</v>
      </c>
      <c r="N19" s="83">
        <f>IF(OR(M19=0),0,(M19/(K19+M19)))</f>
        <v>1</v>
      </c>
      <c r="O19" s="84">
        <f>L19+N19</f>
        <v>1</v>
      </c>
      <c r="P19" s="23" t="s">
        <v>154</v>
      </c>
      <c r="Q19" s="25" t="s">
        <v>105</v>
      </c>
      <c r="R19" s="87" t="s">
        <v>182</v>
      </c>
      <c r="S19" s="86"/>
      <c r="T19" s="224">
        <v>50000000</v>
      </c>
    </row>
    <row r="20" spans="1:20" ht="90" thickBot="1" x14ac:dyDescent="0.3">
      <c r="A20" s="23" t="s">
        <v>56</v>
      </c>
      <c r="B20" s="118"/>
      <c r="C20" s="23"/>
      <c r="D20" s="23" t="s">
        <v>241</v>
      </c>
      <c r="E20" s="153" t="s">
        <v>156</v>
      </c>
      <c r="F20" s="110"/>
      <c r="G20" s="110">
        <v>21230</v>
      </c>
      <c r="H20" s="226" t="s">
        <v>386</v>
      </c>
      <c r="I20" s="23" t="s">
        <v>321</v>
      </c>
      <c r="J20" s="23" t="s">
        <v>217</v>
      </c>
      <c r="K20" s="24"/>
      <c r="L20" s="83">
        <f t="shared" ref="L20" si="3">IF(OR(K20=0),0,(K20/(K20+M20)))</f>
        <v>0</v>
      </c>
      <c r="M20" s="24">
        <v>100</v>
      </c>
      <c r="N20" s="83">
        <f t="shared" ref="N20" si="4">IF(OR(M20=0),0,(M20/(K20+M20)))</f>
        <v>1</v>
      </c>
      <c r="O20" s="84">
        <f t="shared" ref="O20" si="5">L20+N20</f>
        <v>1</v>
      </c>
      <c r="P20" s="23" t="s">
        <v>154</v>
      </c>
      <c r="Q20" s="25" t="s">
        <v>105</v>
      </c>
      <c r="R20" s="87" t="s">
        <v>183</v>
      </c>
      <c r="S20" s="85"/>
      <c r="T20" s="223">
        <v>50000000</v>
      </c>
    </row>
    <row r="21" spans="1:20" ht="64.5" thickBot="1" x14ac:dyDescent="0.3">
      <c r="A21" s="74" t="s">
        <v>56</v>
      </c>
      <c r="B21" s="118"/>
      <c r="C21" s="23"/>
      <c r="D21" s="23" t="s">
        <v>92</v>
      </c>
      <c r="E21" s="153" t="s">
        <v>156</v>
      </c>
      <c r="F21" s="133"/>
      <c r="G21" s="133">
        <v>21231</v>
      </c>
      <c r="H21" s="226" t="s">
        <v>387</v>
      </c>
      <c r="I21" s="23" t="s">
        <v>323</v>
      </c>
      <c r="J21" s="23" t="s">
        <v>28</v>
      </c>
      <c r="K21" s="24"/>
      <c r="L21" s="83">
        <f t="shared" si="1"/>
        <v>0</v>
      </c>
      <c r="M21" s="24">
        <v>100</v>
      </c>
      <c r="N21" s="83">
        <f t="shared" si="0"/>
        <v>1</v>
      </c>
      <c r="O21" s="84">
        <f t="shared" ref="O21:O35" si="6">L21+N21</f>
        <v>1</v>
      </c>
      <c r="P21" s="23" t="s">
        <v>153</v>
      </c>
      <c r="Q21" s="25" t="s">
        <v>176</v>
      </c>
      <c r="R21" s="87" t="s">
        <v>110</v>
      </c>
      <c r="S21" s="86"/>
      <c r="T21" s="224">
        <v>2000000</v>
      </c>
    </row>
    <row r="22" spans="1:20" ht="51.75" thickBot="1" x14ac:dyDescent="0.3">
      <c r="A22" s="74" t="s">
        <v>54</v>
      </c>
      <c r="B22" s="118"/>
      <c r="C22" s="23"/>
      <c r="D22" s="23" t="s">
        <v>92</v>
      </c>
      <c r="E22" s="153" t="s">
        <v>156</v>
      </c>
      <c r="F22" s="110"/>
      <c r="G22" s="110">
        <v>21232</v>
      </c>
      <c r="H22" s="226" t="s">
        <v>388</v>
      </c>
      <c r="I22" s="23" t="s">
        <v>325</v>
      </c>
      <c r="J22" s="23" t="s">
        <v>28</v>
      </c>
      <c r="K22" s="24"/>
      <c r="L22" s="83">
        <f t="shared" ref="L22" si="7">IF(OR(K22=0),0,(K22/(K22+M22)))</f>
        <v>0</v>
      </c>
      <c r="M22" s="24">
        <v>100</v>
      </c>
      <c r="N22" s="83">
        <f t="shared" ref="N22" si="8">IF(OR(M22=0),0,(M22/(K22+M22)))</f>
        <v>1</v>
      </c>
      <c r="O22" s="84">
        <f t="shared" ref="O22:O32" si="9">L22+N22</f>
        <v>1</v>
      </c>
      <c r="P22" s="23" t="s">
        <v>153</v>
      </c>
      <c r="Q22" s="25" t="s">
        <v>176</v>
      </c>
      <c r="R22" s="87" t="s">
        <v>172</v>
      </c>
      <c r="S22" s="85"/>
      <c r="T22" s="224">
        <v>18100000</v>
      </c>
    </row>
    <row r="23" spans="1:20" ht="51.75" thickBot="1" x14ac:dyDescent="0.3">
      <c r="A23" s="74" t="s">
        <v>56</v>
      </c>
      <c r="B23" s="118"/>
      <c r="C23" s="23"/>
      <c r="D23" s="23" t="s">
        <v>92</v>
      </c>
      <c r="E23" s="153" t="s">
        <v>156</v>
      </c>
      <c r="F23" s="133"/>
      <c r="G23" s="133">
        <v>21233</v>
      </c>
      <c r="H23" s="226" t="s">
        <v>389</v>
      </c>
      <c r="I23" s="23" t="s">
        <v>310</v>
      </c>
      <c r="J23" s="23" t="s">
        <v>28</v>
      </c>
      <c r="K23" s="24"/>
      <c r="L23" s="83">
        <f t="shared" ref="L23:L32" si="10">IF(OR(K23=0),0,(K23/(K23+M23)))</f>
        <v>0</v>
      </c>
      <c r="M23" s="24">
        <v>100</v>
      </c>
      <c r="N23" s="83">
        <f t="shared" ref="N23:N32" si="11">IF(OR(M23=0),0,(M23/(K23+M23)))</f>
        <v>1</v>
      </c>
      <c r="O23" s="84">
        <f t="shared" si="9"/>
        <v>1</v>
      </c>
      <c r="P23" s="23" t="s">
        <v>153</v>
      </c>
      <c r="Q23" s="25" t="s">
        <v>105</v>
      </c>
      <c r="R23" s="87" t="s">
        <v>112</v>
      </c>
      <c r="S23" s="86"/>
      <c r="T23" s="224">
        <v>20000000</v>
      </c>
    </row>
    <row r="24" spans="1:20" ht="64.5" thickBot="1" x14ac:dyDescent="0.3">
      <c r="A24" s="74" t="s">
        <v>54</v>
      </c>
      <c r="B24" s="118"/>
      <c r="C24" s="23"/>
      <c r="D24" s="23" t="s">
        <v>92</v>
      </c>
      <c r="E24" s="153" t="s">
        <v>156</v>
      </c>
      <c r="F24" s="133"/>
      <c r="G24" s="133">
        <v>2111</v>
      </c>
      <c r="H24" s="226" t="s">
        <v>390</v>
      </c>
      <c r="I24" s="23" t="s">
        <v>242</v>
      </c>
      <c r="J24" s="23" t="s">
        <v>28</v>
      </c>
      <c r="K24" s="24"/>
      <c r="L24" s="83">
        <f t="shared" si="10"/>
        <v>0</v>
      </c>
      <c r="M24" s="24">
        <v>100</v>
      </c>
      <c r="N24" s="83">
        <f t="shared" si="11"/>
        <v>1</v>
      </c>
      <c r="O24" s="84">
        <f t="shared" si="9"/>
        <v>1</v>
      </c>
      <c r="P24" s="23" t="s">
        <v>153</v>
      </c>
      <c r="Q24" s="25" t="s">
        <v>97</v>
      </c>
      <c r="R24" s="87" t="s">
        <v>172</v>
      </c>
      <c r="S24" s="86"/>
      <c r="T24" s="224">
        <v>7000000</v>
      </c>
    </row>
    <row r="25" spans="1:20" ht="51.75" thickBot="1" x14ac:dyDescent="0.3">
      <c r="A25" s="74" t="s">
        <v>54</v>
      </c>
      <c r="B25" s="118"/>
      <c r="C25" s="23"/>
      <c r="D25" s="23" t="s">
        <v>92</v>
      </c>
      <c r="E25" s="153" t="s">
        <v>156</v>
      </c>
      <c r="F25" s="133"/>
      <c r="G25" s="133">
        <v>2112</v>
      </c>
      <c r="H25" s="226" t="s">
        <v>391</v>
      </c>
      <c r="I25" s="23" t="s">
        <v>243</v>
      </c>
      <c r="J25" s="23" t="s">
        <v>28</v>
      </c>
      <c r="K25" s="24"/>
      <c r="L25" s="83">
        <f t="shared" si="10"/>
        <v>0</v>
      </c>
      <c r="M25" s="24">
        <v>100</v>
      </c>
      <c r="N25" s="83">
        <f t="shared" si="11"/>
        <v>1</v>
      </c>
      <c r="O25" s="84">
        <f t="shared" si="9"/>
        <v>1</v>
      </c>
      <c r="P25" s="23" t="s">
        <v>153</v>
      </c>
      <c r="Q25" s="25" t="s">
        <v>97</v>
      </c>
      <c r="R25" s="87" t="s">
        <v>110</v>
      </c>
      <c r="S25" s="86"/>
      <c r="T25" s="224">
        <v>5000000</v>
      </c>
    </row>
    <row r="26" spans="1:20" ht="51.75" thickBot="1" x14ac:dyDescent="0.3">
      <c r="A26" s="74" t="s">
        <v>54</v>
      </c>
      <c r="B26" s="118"/>
      <c r="C26" s="23"/>
      <c r="D26" s="23" t="s">
        <v>92</v>
      </c>
      <c r="E26" s="153" t="s">
        <v>156</v>
      </c>
      <c r="F26" s="133"/>
      <c r="G26" s="133">
        <v>2113</v>
      </c>
      <c r="H26" s="226" t="s">
        <v>392</v>
      </c>
      <c r="I26" s="231" t="s">
        <v>244</v>
      </c>
      <c r="J26" s="23" t="s">
        <v>28</v>
      </c>
      <c r="K26" s="24"/>
      <c r="L26" s="83">
        <f t="shared" si="10"/>
        <v>0</v>
      </c>
      <c r="M26" s="24">
        <v>100</v>
      </c>
      <c r="N26" s="83">
        <f t="shared" si="11"/>
        <v>1</v>
      </c>
      <c r="O26" s="84">
        <f t="shared" si="9"/>
        <v>1</v>
      </c>
      <c r="P26" s="23" t="s">
        <v>153</v>
      </c>
      <c r="Q26" s="25" t="s">
        <v>97</v>
      </c>
      <c r="R26" s="87" t="s">
        <v>110</v>
      </c>
      <c r="S26" s="86"/>
      <c r="T26" s="224">
        <v>5000000</v>
      </c>
    </row>
    <row r="27" spans="1:20" ht="64.5" thickBot="1" x14ac:dyDescent="0.3">
      <c r="A27" s="74" t="s">
        <v>54</v>
      </c>
      <c r="B27" s="118"/>
      <c r="C27" s="23"/>
      <c r="D27" s="23" t="s">
        <v>92</v>
      </c>
      <c r="E27" s="153" t="s">
        <v>156</v>
      </c>
      <c r="F27" s="133"/>
      <c r="G27" s="133">
        <v>1218</v>
      </c>
      <c r="H27" s="226" t="s">
        <v>393</v>
      </c>
      <c r="I27" s="23" t="s">
        <v>245</v>
      </c>
      <c r="J27" s="23" t="s">
        <v>28</v>
      </c>
      <c r="K27" s="24"/>
      <c r="L27" s="83">
        <f t="shared" si="10"/>
        <v>0</v>
      </c>
      <c r="M27" s="24">
        <v>100</v>
      </c>
      <c r="N27" s="83">
        <f t="shared" si="11"/>
        <v>1</v>
      </c>
      <c r="O27" s="84">
        <f t="shared" si="9"/>
        <v>1</v>
      </c>
      <c r="P27" s="23" t="s">
        <v>153</v>
      </c>
      <c r="Q27" s="25" t="s">
        <v>97</v>
      </c>
      <c r="R27" s="87" t="s">
        <v>110</v>
      </c>
      <c r="S27" s="86"/>
      <c r="T27" s="224">
        <v>8600000</v>
      </c>
    </row>
    <row r="28" spans="1:20" ht="64.5" thickBot="1" x14ac:dyDescent="0.3">
      <c r="A28" s="74" t="s">
        <v>54</v>
      </c>
      <c r="B28" s="118"/>
      <c r="C28" s="23"/>
      <c r="D28" s="23" t="s">
        <v>92</v>
      </c>
      <c r="E28" s="153" t="s">
        <v>156</v>
      </c>
      <c r="F28" s="133"/>
      <c r="G28" s="133">
        <v>1219</v>
      </c>
      <c r="H28" s="226" t="s">
        <v>394</v>
      </c>
      <c r="I28" s="23" t="s">
        <v>246</v>
      </c>
      <c r="J28" s="23" t="s">
        <v>28</v>
      </c>
      <c r="K28" s="24"/>
      <c r="L28" s="83">
        <f t="shared" si="10"/>
        <v>0</v>
      </c>
      <c r="M28" s="24">
        <v>100</v>
      </c>
      <c r="N28" s="83">
        <f t="shared" si="11"/>
        <v>1</v>
      </c>
      <c r="O28" s="84">
        <f t="shared" si="9"/>
        <v>1</v>
      </c>
      <c r="P28" s="23" t="s">
        <v>153</v>
      </c>
      <c r="Q28" s="25" t="s">
        <v>97</v>
      </c>
      <c r="R28" s="87" t="s">
        <v>110</v>
      </c>
      <c r="S28" s="86"/>
      <c r="T28" s="224">
        <v>9500000</v>
      </c>
    </row>
    <row r="29" spans="1:20" ht="77.25" thickBot="1" x14ac:dyDescent="0.3">
      <c r="A29" s="74" t="s">
        <v>54</v>
      </c>
      <c r="B29" s="118"/>
      <c r="C29" s="23"/>
      <c r="D29" s="23" t="s">
        <v>92</v>
      </c>
      <c r="E29" s="153" t="s">
        <v>156</v>
      </c>
      <c r="F29" s="133"/>
      <c r="G29" s="133">
        <v>12110</v>
      </c>
      <c r="H29" s="226" t="s">
        <v>395</v>
      </c>
      <c r="I29" s="23" t="s">
        <v>247</v>
      </c>
      <c r="J29" s="23" t="s">
        <v>28</v>
      </c>
      <c r="K29" s="24"/>
      <c r="L29" s="83">
        <f t="shared" si="10"/>
        <v>0</v>
      </c>
      <c r="M29" s="24">
        <v>100</v>
      </c>
      <c r="N29" s="83">
        <f t="shared" si="11"/>
        <v>1</v>
      </c>
      <c r="O29" s="84">
        <f t="shared" si="9"/>
        <v>1</v>
      </c>
      <c r="P29" s="23" t="s">
        <v>153</v>
      </c>
      <c r="Q29" s="25" t="s">
        <v>97</v>
      </c>
      <c r="R29" s="87" t="s">
        <v>110</v>
      </c>
      <c r="S29" s="86"/>
      <c r="T29" s="224">
        <v>8500000</v>
      </c>
    </row>
    <row r="30" spans="1:20" ht="51.75" thickBot="1" x14ac:dyDescent="0.3">
      <c r="A30" s="74" t="s">
        <v>54</v>
      </c>
      <c r="B30" s="118"/>
      <c r="C30" s="23"/>
      <c r="D30" s="23" t="s">
        <v>92</v>
      </c>
      <c r="E30" s="153" t="s">
        <v>156</v>
      </c>
      <c r="F30" s="133"/>
      <c r="G30" s="133">
        <v>12111</v>
      </c>
      <c r="H30" s="226" t="s">
        <v>396</v>
      </c>
      <c r="I30" s="23" t="s">
        <v>248</v>
      </c>
      <c r="J30" s="23" t="s">
        <v>28</v>
      </c>
      <c r="K30" s="24"/>
      <c r="L30" s="83">
        <f t="shared" si="10"/>
        <v>0</v>
      </c>
      <c r="M30" s="24">
        <v>100</v>
      </c>
      <c r="N30" s="83">
        <f t="shared" si="11"/>
        <v>1</v>
      </c>
      <c r="O30" s="84">
        <f t="shared" si="9"/>
        <v>1</v>
      </c>
      <c r="P30" s="23" t="s">
        <v>153</v>
      </c>
      <c r="Q30" s="25" t="s">
        <v>97</v>
      </c>
      <c r="R30" s="87" t="s">
        <v>110</v>
      </c>
      <c r="S30" s="86"/>
      <c r="T30" s="224">
        <v>5500000</v>
      </c>
    </row>
    <row r="31" spans="1:20" ht="64.5" thickBot="1" x14ac:dyDescent="0.3">
      <c r="A31" s="74" t="s">
        <v>54</v>
      </c>
      <c r="B31" s="118"/>
      <c r="C31" s="23"/>
      <c r="D31" s="23" t="s">
        <v>92</v>
      </c>
      <c r="E31" s="153" t="s">
        <v>156</v>
      </c>
      <c r="F31" s="133"/>
      <c r="G31" s="133">
        <v>12112</v>
      </c>
      <c r="H31" s="226" t="s">
        <v>397</v>
      </c>
      <c r="I31" s="23" t="s">
        <v>249</v>
      </c>
      <c r="J31" s="23" t="s">
        <v>28</v>
      </c>
      <c r="K31" s="24"/>
      <c r="L31" s="83">
        <f t="shared" si="10"/>
        <v>0</v>
      </c>
      <c r="M31" s="24">
        <v>100</v>
      </c>
      <c r="N31" s="83">
        <f t="shared" si="11"/>
        <v>1</v>
      </c>
      <c r="O31" s="84">
        <f t="shared" si="9"/>
        <v>1</v>
      </c>
      <c r="P31" s="23" t="s">
        <v>153</v>
      </c>
      <c r="Q31" s="25" t="s">
        <v>97</v>
      </c>
      <c r="R31" s="87"/>
      <c r="S31" s="86"/>
      <c r="T31" s="224">
        <v>4600000</v>
      </c>
    </row>
    <row r="32" spans="1:20" ht="51.75" thickBot="1" x14ac:dyDescent="0.3">
      <c r="A32" s="74" t="s">
        <v>54</v>
      </c>
      <c r="B32" s="118"/>
      <c r="C32" s="23"/>
      <c r="D32" s="23" t="s">
        <v>92</v>
      </c>
      <c r="E32" s="153" t="s">
        <v>156</v>
      </c>
      <c r="F32" s="134"/>
      <c r="G32" s="134">
        <v>12113</v>
      </c>
      <c r="H32" s="226" t="s">
        <v>398</v>
      </c>
      <c r="I32" s="23" t="s">
        <v>250</v>
      </c>
      <c r="J32" s="23" t="s">
        <v>28</v>
      </c>
      <c r="K32" s="24"/>
      <c r="L32" s="83">
        <f t="shared" si="10"/>
        <v>0</v>
      </c>
      <c r="M32" s="24">
        <v>100</v>
      </c>
      <c r="N32" s="83">
        <f t="shared" si="11"/>
        <v>1</v>
      </c>
      <c r="O32" s="84">
        <f t="shared" si="9"/>
        <v>1</v>
      </c>
      <c r="P32" s="23" t="s">
        <v>153</v>
      </c>
      <c r="Q32" s="25" t="s">
        <v>97</v>
      </c>
      <c r="R32" s="87" t="s">
        <v>172</v>
      </c>
      <c r="S32" s="86"/>
      <c r="T32" s="223">
        <v>900000</v>
      </c>
    </row>
    <row r="33" spans="1:21" ht="51.75" thickBot="1" x14ac:dyDescent="0.3">
      <c r="A33" s="74" t="s">
        <v>54</v>
      </c>
      <c r="B33" s="118"/>
      <c r="C33" s="23"/>
      <c r="D33" s="23" t="s">
        <v>92</v>
      </c>
      <c r="E33" s="153" t="s">
        <v>156</v>
      </c>
      <c r="F33" s="110"/>
      <c r="G33" s="110">
        <v>12114</v>
      </c>
      <c r="H33" s="226" t="s">
        <v>399</v>
      </c>
      <c r="I33" s="23" t="s">
        <v>251</v>
      </c>
      <c r="J33" s="23" t="s">
        <v>28</v>
      </c>
      <c r="K33" s="24"/>
      <c r="L33" s="83">
        <f t="shared" si="1"/>
        <v>0</v>
      </c>
      <c r="M33" s="24">
        <v>100</v>
      </c>
      <c r="N33" s="83">
        <f t="shared" si="0"/>
        <v>1</v>
      </c>
      <c r="O33" s="84">
        <f t="shared" si="6"/>
        <v>1</v>
      </c>
      <c r="P33" s="23" t="s">
        <v>153</v>
      </c>
      <c r="Q33" s="25" t="s">
        <v>97</v>
      </c>
      <c r="R33" s="87" t="s">
        <v>172</v>
      </c>
      <c r="S33" s="85"/>
      <c r="T33" s="223">
        <v>5000000</v>
      </c>
    </row>
    <row r="34" spans="1:21" ht="51.75" thickBot="1" x14ac:dyDescent="0.3">
      <c r="A34" s="74" t="s">
        <v>56</v>
      </c>
      <c r="B34" s="118"/>
      <c r="C34" s="23"/>
      <c r="D34" s="23" t="s">
        <v>92</v>
      </c>
      <c r="E34" s="153" t="s">
        <v>156</v>
      </c>
      <c r="F34" s="110"/>
      <c r="G34" s="110">
        <v>12115</v>
      </c>
      <c r="H34" s="226" t="s">
        <v>400</v>
      </c>
      <c r="I34" s="23" t="s">
        <v>252</v>
      </c>
      <c r="J34" s="23" t="s">
        <v>28</v>
      </c>
      <c r="K34" s="24"/>
      <c r="L34" s="83">
        <f t="shared" ref="L34" si="12">IF(OR(K34=0),0,(K34/(K34+M34)))</f>
        <v>0</v>
      </c>
      <c r="M34" s="24">
        <v>100</v>
      </c>
      <c r="N34" s="83">
        <f t="shared" ref="N34" si="13">IF(OR(M34=0),0,(M34/(K34+M34)))</f>
        <v>1</v>
      </c>
      <c r="O34" s="84">
        <f t="shared" si="6"/>
        <v>1</v>
      </c>
      <c r="P34" s="23" t="s">
        <v>153</v>
      </c>
      <c r="Q34" s="25" t="s">
        <v>97</v>
      </c>
      <c r="R34" s="87" t="s">
        <v>112</v>
      </c>
      <c r="S34" s="85"/>
      <c r="T34" s="223">
        <v>5000000</v>
      </c>
    </row>
    <row r="35" spans="1:21" ht="51.75" thickBot="1" x14ac:dyDescent="0.3">
      <c r="A35" s="74" t="s">
        <v>56</v>
      </c>
      <c r="B35" s="118"/>
      <c r="C35" s="23"/>
      <c r="D35" s="23" t="s">
        <v>92</v>
      </c>
      <c r="E35" s="153" t="s">
        <v>156</v>
      </c>
      <c r="F35" s="110"/>
      <c r="G35" s="110">
        <v>12116</v>
      </c>
      <c r="H35" s="226" t="s">
        <v>401</v>
      </c>
      <c r="I35" s="23" t="s">
        <v>253</v>
      </c>
      <c r="J35" s="23" t="s">
        <v>28</v>
      </c>
      <c r="K35" s="24"/>
      <c r="L35" s="83">
        <f t="shared" ref="L35" si="14">IF(OR(K35=0),0,(K35/(K35+M35)))</f>
        <v>0</v>
      </c>
      <c r="M35" s="24">
        <v>100</v>
      </c>
      <c r="N35" s="83">
        <f t="shared" ref="N35" si="15">IF(OR(M35=0),0,(M35/(K35+M35)))</f>
        <v>1</v>
      </c>
      <c r="O35" s="84">
        <f t="shared" si="6"/>
        <v>1</v>
      </c>
      <c r="P35" s="23" t="s">
        <v>153</v>
      </c>
      <c r="Q35" s="25" t="s">
        <v>131</v>
      </c>
      <c r="R35" s="87" t="s">
        <v>184</v>
      </c>
      <c r="S35" s="85"/>
      <c r="T35" s="223">
        <v>4000000</v>
      </c>
    </row>
    <row r="36" spans="1:21" ht="64.5" thickBot="1" x14ac:dyDescent="0.3">
      <c r="A36" s="74" t="s">
        <v>56</v>
      </c>
      <c r="B36" s="118"/>
      <c r="C36" s="23"/>
      <c r="D36" s="23" t="s">
        <v>92</v>
      </c>
      <c r="E36" s="153" t="s">
        <v>156</v>
      </c>
      <c r="F36" s="110"/>
      <c r="G36" s="110">
        <v>12117</v>
      </c>
      <c r="H36" s="226" t="s">
        <v>402</v>
      </c>
      <c r="I36" s="23" t="s">
        <v>326</v>
      </c>
      <c r="J36" s="23" t="s">
        <v>28</v>
      </c>
      <c r="K36" s="24"/>
      <c r="L36" s="83">
        <f t="shared" si="1"/>
        <v>0</v>
      </c>
      <c r="M36" s="24">
        <v>100</v>
      </c>
      <c r="N36" s="83">
        <f t="shared" si="0"/>
        <v>1</v>
      </c>
      <c r="O36" s="84">
        <f t="shared" si="2"/>
        <v>1</v>
      </c>
      <c r="P36" s="23" t="s">
        <v>153</v>
      </c>
      <c r="Q36" s="25" t="s">
        <v>176</v>
      </c>
      <c r="R36" s="87" t="s">
        <v>112</v>
      </c>
      <c r="S36" s="85"/>
      <c r="T36" s="223">
        <v>10000000</v>
      </c>
    </row>
    <row r="37" spans="1:21" ht="64.5" thickBot="1" x14ac:dyDescent="0.3">
      <c r="A37" s="74" t="s">
        <v>56</v>
      </c>
      <c r="B37" s="118"/>
      <c r="C37" s="23"/>
      <c r="D37" s="23" t="s">
        <v>92</v>
      </c>
      <c r="E37" s="153" t="s">
        <v>156</v>
      </c>
      <c r="F37" s="110"/>
      <c r="G37" s="110">
        <v>51147</v>
      </c>
      <c r="H37" s="226" t="s">
        <v>403</v>
      </c>
      <c r="I37" s="23" t="s">
        <v>254</v>
      </c>
      <c r="J37" s="23" t="s">
        <v>28</v>
      </c>
      <c r="K37" s="24"/>
      <c r="L37" s="83">
        <f t="shared" si="1"/>
        <v>0</v>
      </c>
      <c r="M37" s="24">
        <v>100</v>
      </c>
      <c r="N37" s="83">
        <f t="shared" si="0"/>
        <v>1</v>
      </c>
      <c r="O37" s="84">
        <f t="shared" si="2"/>
        <v>1</v>
      </c>
      <c r="P37" s="23" t="s">
        <v>153</v>
      </c>
      <c r="Q37" s="25" t="s">
        <v>175</v>
      </c>
      <c r="R37" s="87" t="s">
        <v>112</v>
      </c>
      <c r="S37" s="86"/>
      <c r="T37" s="223">
        <v>5800000</v>
      </c>
    </row>
    <row r="38" spans="1:21" ht="64.5" thickBot="1" x14ac:dyDescent="0.3">
      <c r="A38" s="74" t="s">
        <v>56</v>
      </c>
      <c r="B38" s="118"/>
      <c r="C38" s="23"/>
      <c r="D38" s="23" t="s">
        <v>92</v>
      </c>
      <c r="E38" s="153" t="s">
        <v>156</v>
      </c>
      <c r="F38" s="110"/>
      <c r="G38" s="110">
        <v>51148</v>
      </c>
      <c r="H38" s="226" t="s">
        <v>404</v>
      </c>
      <c r="I38" s="23" t="s">
        <v>324</v>
      </c>
      <c r="J38" s="23" t="s">
        <v>28</v>
      </c>
      <c r="K38" s="24"/>
      <c r="L38" s="83">
        <f t="shared" si="1"/>
        <v>0</v>
      </c>
      <c r="M38" s="24">
        <v>100</v>
      </c>
      <c r="N38" s="83">
        <f t="shared" si="0"/>
        <v>1</v>
      </c>
      <c r="O38" s="84">
        <f t="shared" si="2"/>
        <v>1</v>
      </c>
      <c r="P38" s="23" t="s">
        <v>153</v>
      </c>
      <c r="Q38" s="25" t="s">
        <v>175</v>
      </c>
      <c r="R38" s="87" t="s">
        <v>112</v>
      </c>
      <c r="S38" s="85"/>
      <c r="T38" s="223">
        <v>4300000</v>
      </c>
    </row>
    <row r="39" spans="1:21" ht="51.75" thickBot="1" x14ac:dyDescent="0.3">
      <c r="A39" s="74" t="s">
        <v>56</v>
      </c>
      <c r="B39" s="118"/>
      <c r="C39" s="23"/>
      <c r="D39" s="23" t="s">
        <v>92</v>
      </c>
      <c r="E39" s="153" t="s">
        <v>156</v>
      </c>
      <c r="F39" s="110"/>
      <c r="G39" s="110">
        <v>51149</v>
      </c>
      <c r="H39" s="226" t="s">
        <v>405</v>
      </c>
      <c r="I39" s="23" t="s">
        <v>255</v>
      </c>
      <c r="J39" s="23" t="s">
        <v>28</v>
      </c>
      <c r="K39" s="24"/>
      <c r="L39" s="83">
        <f t="shared" ref="L39" si="16">IF(OR(K39=0),0,(K39/(K39+M39)))</f>
        <v>0</v>
      </c>
      <c r="M39" s="24">
        <v>100</v>
      </c>
      <c r="N39" s="83">
        <f t="shared" ref="N39" si="17">IF(OR(M39=0),0,(M39/(K39+M39)))</f>
        <v>1</v>
      </c>
      <c r="O39" s="84">
        <f>L39+N39</f>
        <v>1</v>
      </c>
      <c r="P39" s="23" t="s">
        <v>153</v>
      </c>
      <c r="Q39" s="25" t="s">
        <v>176</v>
      </c>
      <c r="R39" s="87" t="s">
        <v>112</v>
      </c>
      <c r="S39" s="86"/>
      <c r="T39" s="224">
        <v>5000000</v>
      </c>
    </row>
    <row r="40" spans="1:21" ht="70.5" customHeight="1" thickBot="1" x14ac:dyDescent="0.3">
      <c r="A40" s="74" t="s">
        <v>56</v>
      </c>
      <c r="B40" s="118"/>
      <c r="C40" s="23"/>
      <c r="D40" s="23" t="s">
        <v>92</v>
      </c>
      <c r="E40" s="153" t="s">
        <v>156</v>
      </c>
      <c r="F40" s="110"/>
      <c r="G40" s="110">
        <v>12118</v>
      </c>
      <c r="H40" s="226" t="s">
        <v>406</v>
      </c>
      <c r="I40" s="23" t="s">
        <v>257</v>
      </c>
      <c r="J40" s="23" t="s">
        <v>28</v>
      </c>
      <c r="K40" s="24"/>
      <c r="L40" s="83">
        <f t="shared" si="1"/>
        <v>0</v>
      </c>
      <c r="M40" s="24">
        <v>100</v>
      </c>
      <c r="N40" s="83">
        <f t="shared" si="0"/>
        <v>1</v>
      </c>
      <c r="O40" s="84">
        <f t="shared" si="2"/>
        <v>1</v>
      </c>
      <c r="P40" s="23" t="s">
        <v>153</v>
      </c>
      <c r="Q40" s="25" t="s">
        <v>284</v>
      </c>
      <c r="R40" s="87" t="s">
        <v>112</v>
      </c>
      <c r="S40" s="86"/>
      <c r="T40" s="224">
        <v>30800000</v>
      </c>
    </row>
    <row r="41" spans="1:21" ht="51.75" thickBot="1" x14ac:dyDescent="0.3">
      <c r="A41" s="74" t="s">
        <v>56</v>
      </c>
      <c r="B41" s="118"/>
      <c r="C41" s="23"/>
      <c r="D41" s="23" t="s">
        <v>92</v>
      </c>
      <c r="E41" s="153" t="s">
        <v>156</v>
      </c>
      <c r="F41" s="127"/>
      <c r="G41" s="110">
        <v>12119</v>
      </c>
      <c r="H41" s="226" t="s">
        <v>407</v>
      </c>
      <c r="I41" s="23" t="s">
        <v>258</v>
      </c>
      <c r="J41" s="23" t="s">
        <v>28</v>
      </c>
      <c r="K41" s="24"/>
      <c r="L41" s="83">
        <f t="shared" ref="L41" si="18">IF(OR(K41=0),0,(K41/(K41+M41)))</f>
        <v>0</v>
      </c>
      <c r="M41" s="24">
        <v>100</v>
      </c>
      <c r="N41" s="83">
        <f t="shared" ref="N41" si="19">IF(OR(M41=0),0,(M41/(K41+M41)))</f>
        <v>1</v>
      </c>
      <c r="O41" s="84">
        <f t="shared" ref="O41" si="20">L41+N41</f>
        <v>1</v>
      </c>
      <c r="P41" s="23" t="s">
        <v>153</v>
      </c>
      <c r="Q41" s="25" t="s">
        <v>284</v>
      </c>
      <c r="R41" s="87" t="s">
        <v>112</v>
      </c>
      <c r="S41" s="86"/>
      <c r="T41" s="224">
        <v>14000000</v>
      </c>
    </row>
    <row r="42" spans="1:21" ht="51.75" thickBot="1" x14ac:dyDescent="0.3">
      <c r="A42" s="74" t="s">
        <v>56</v>
      </c>
      <c r="B42" s="118"/>
      <c r="C42" s="23"/>
      <c r="D42" s="23" t="s">
        <v>92</v>
      </c>
      <c r="E42" s="153" t="s">
        <v>156</v>
      </c>
      <c r="F42" s="127"/>
      <c r="G42" s="110">
        <v>12120</v>
      </c>
      <c r="H42" s="226" t="s">
        <v>408</v>
      </c>
      <c r="I42" s="23" t="s">
        <v>259</v>
      </c>
      <c r="J42" s="23" t="s">
        <v>28</v>
      </c>
      <c r="K42" s="24"/>
      <c r="L42" s="83">
        <f t="shared" si="1"/>
        <v>0</v>
      </c>
      <c r="M42" s="24">
        <v>100</v>
      </c>
      <c r="N42" s="83">
        <f t="shared" si="0"/>
        <v>1</v>
      </c>
      <c r="O42" s="84">
        <f t="shared" si="2"/>
        <v>1</v>
      </c>
      <c r="P42" s="23" t="s">
        <v>153</v>
      </c>
      <c r="Q42" s="25" t="s">
        <v>284</v>
      </c>
      <c r="R42" s="87" t="s">
        <v>112</v>
      </c>
      <c r="S42" s="86"/>
      <c r="T42" s="224">
        <v>5000000</v>
      </c>
    </row>
    <row r="43" spans="1:21" ht="90" thickBot="1" x14ac:dyDescent="0.3">
      <c r="A43" s="74" t="s">
        <v>56</v>
      </c>
      <c r="B43" s="118"/>
      <c r="C43" s="23"/>
      <c r="D43" s="23" t="s">
        <v>92</v>
      </c>
      <c r="E43" s="153" t="s">
        <v>156</v>
      </c>
      <c r="F43" s="127"/>
      <c r="G43" s="110">
        <v>21234</v>
      </c>
      <c r="H43" s="226" t="s">
        <v>409</v>
      </c>
      <c r="I43" s="23" t="s">
        <v>311</v>
      </c>
      <c r="J43" s="23" t="s">
        <v>28</v>
      </c>
      <c r="K43" s="24"/>
      <c r="L43" s="83">
        <f t="shared" ref="L43" si="21">IF(OR(K43=0),0,(K43/(K43+M43)))</f>
        <v>0</v>
      </c>
      <c r="M43" s="24">
        <v>100</v>
      </c>
      <c r="N43" s="83">
        <f t="shared" ref="N43" si="22">IF(OR(M43=0),0,(M43/(K43+M43)))</f>
        <v>1</v>
      </c>
      <c r="O43" s="84">
        <f t="shared" ref="O43" si="23">L43+N43</f>
        <v>1</v>
      </c>
      <c r="P43" s="23" t="s">
        <v>154</v>
      </c>
      <c r="Q43" s="25" t="s">
        <v>105</v>
      </c>
      <c r="R43" s="87" t="s">
        <v>186</v>
      </c>
      <c r="S43" s="86"/>
      <c r="T43" s="224">
        <v>74000000</v>
      </c>
    </row>
    <row r="44" spans="1:21" ht="77.25" thickBot="1" x14ac:dyDescent="0.3">
      <c r="A44" s="74" t="s">
        <v>56</v>
      </c>
      <c r="B44" s="118"/>
      <c r="C44" s="23"/>
      <c r="D44" s="23" t="s">
        <v>92</v>
      </c>
      <c r="E44" s="153" t="s">
        <v>156</v>
      </c>
      <c r="F44" s="133"/>
      <c r="G44" s="133">
        <v>21235</v>
      </c>
      <c r="H44" s="226" t="s">
        <v>410</v>
      </c>
      <c r="I44" s="23" t="s">
        <v>322</v>
      </c>
      <c r="J44" s="23" t="s">
        <v>28</v>
      </c>
      <c r="K44" s="24"/>
      <c r="L44" s="83">
        <f>IF(OR(K44=0),0,(K44/(K44+M44)))</f>
        <v>0</v>
      </c>
      <c r="M44" s="24">
        <v>100</v>
      </c>
      <c r="N44" s="83">
        <f>IF(OR(M44=0),0,(M44/(K44+M44)))</f>
        <v>1</v>
      </c>
      <c r="O44" s="84">
        <f>L44+N44</f>
        <v>1</v>
      </c>
      <c r="P44" s="23" t="s">
        <v>154</v>
      </c>
      <c r="Q44" s="25" t="s">
        <v>105</v>
      </c>
      <c r="R44" s="87" t="s">
        <v>186</v>
      </c>
      <c r="S44" s="86"/>
      <c r="T44" s="224">
        <v>120000000</v>
      </c>
    </row>
    <row r="45" spans="1:21" ht="64.5" thickBot="1" x14ac:dyDescent="0.3">
      <c r="A45" s="74" t="s">
        <v>56</v>
      </c>
      <c r="B45" s="118"/>
      <c r="C45" s="23"/>
      <c r="D45" s="23" t="s">
        <v>92</v>
      </c>
      <c r="E45" s="153" t="s">
        <v>156</v>
      </c>
      <c r="F45" s="133"/>
      <c r="G45" s="133">
        <v>21236</v>
      </c>
      <c r="H45" s="226" t="s">
        <v>411</v>
      </c>
      <c r="I45" s="23" t="s">
        <v>317</v>
      </c>
      <c r="J45" s="23" t="s">
        <v>240</v>
      </c>
      <c r="K45" s="24"/>
      <c r="L45" s="83">
        <f t="shared" si="1"/>
        <v>0</v>
      </c>
      <c r="M45" s="24">
        <v>100</v>
      </c>
      <c r="N45" s="83">
        <f t="shared" si="0"/>
        <v>1</v>
      </c>
      <c r="O45" s="84">
        <f t="shared" si="2"/>
        <v>1</v>
      </c>
      <c r="P45" s="23" t="s">
        <v>154</v>
      </c>
      <c r="Q45" s="25" t="s">
        <v>285</v>
      </c>
      <c r="R45" s="87" t="s">
        <v>186</v>
      </c>
      <c r="S45" s="86"/>
      <c r="T45" s="224">
        <v>18000000</v>
      </c>
    </row>
    <row r="46" spans="1:21" ht="115.5" thickBot="1" x14ac:dyDescent="0.3">
      <c r="A46" s="74" t="s">
        <v>56</v>
      </c>
      <c r="B46" s="118"/>
      <c r="C46" s="23"/>
      <c r="D46" s="23" t="s">
        <v>92</v>
      </c>
      <c r="E46" s="153" t="s">
        <v>156</v>
      </c>
      <c r="F46" s="133"/>
      <c r="G46" s="133">
        <v>21237</v>
      </c>
      <c r="H46" s="226" t="s">
        <v>412</v>
      </c>
      <c r="I46" s="23" t="s">
        <v>320</v>
      </c>
      <c r="J46" s="23" t="s">
        <v>28</v>
      </c>
      <c r="K46" s="24"/>
      <c r="L46" s="83">
        <f t="shared" si="1"/>
        <v>0</v>
      </c>
      <c r="M46" s="24">
        <v>100</v>
      </c>
      <c r="N46" s="83">
        <f t="shared" si="0"/>
        <v>1</v>
      </c>
      <c r="O46" s="84">
        <f t="shared" si="2"/>
        <v>1</v>
      </c>
      <c r="P46" s="23" t="s">
        <v>154</v>
      </c>
      <c r="Q46" s="25" t="s">
        <v>286</v>
      </c>
      <c r="R46" s="87" t="s">
        <v>186</v>
      </c>
      <c r="S46" s="86"/>
      <c r="T46" s="224">
        <v>11000000</v>
      </c>
    </row>
    <row r="47" spans="1:21" ht="51.75" thickBot="1" x14ac:dyDescent="0.3">
      <c r="A47" s="74" t="s">
        <v>56</v>
      </c>
      <c r="B47" s="118"/>
      <c r="C47" s="23"/>
      <c r="D47" s="23" t="s">
        <v>92</v>
      </c>
      <c r="E47" s="153" t="s">
        <v>156</v>
      </c>
      <c r="F47" s="133"/>
      <c r="G47" s="133">
        <v>12121</v>
      </c>
      <c r="H47" s="226" t="s">
        <v>413</v>
      </c>
      <c r="I47" s="23" t="s">
        <v>261</v>
      </c>
      <c r="J47" s="23" t="s">
        <v>28</v>
      </c>
      <c r="K47" s="24"/>
      <c r="L47" s="83">
        <f t="shared" si="1"/>
        <v>0</v>
      </c>
      <c r="M47" s="24">
        <v>100</v>
      </c>
      <c r="N47" s="83">
        <f t="shared" si="0"/>
        <v>1</v>
      </c>
      <c r="O47" s="84">
        <f t="shared" si="2"/>
        <v>1</v>
      </c>
      <c r="P47" s="23" t="s">
        <v>153</v>
      </c>
      <c r="Q47" s="25" t="s">
        <v>175</v>
      </c>
      <c r="R47" s="87" t="s">
        <v>185</v>
      </c>
      <c r="S47" s="86"/>
      <c r="T47" s="224">
        <v>18931853.84</v>
      </c>
      <c r="U47" s="128"/>
    </row>
    <row r="48" spans="1:21" ht="64.5" thickBot="1" x14ac:dyDescent="0.3">
      <c r="A48" s="74" t="s">
        <v>56</v>
      </c>
      <c r="B48" s="118"/>
      <c r="C48" s="23"/>
      <c r="D48" s="23" t="s">
        <v>92</v>
      </c>
      <c r="E48" s="153" t="s">
        <v>156</v>
      </c>
      <c r="F48" s="127"/>
      <c r="G48" s="110">
        <v>21238</v>
      </c>
      <c r="H48" s="226" t="s">
        <v>414</v>
      </c>
      <c r="I48" s="23" t="s">
        <v>263</v>
      </c>
      <c r="J48" s="23" t="s">
        <v>28</v>
      </c>
      <c r="K48" s="24"/>
      <c r="L48" s="83">
        <f t="shared" ref="L48" si="24">IF(OR(K48=0),0,(K48/(K48+M48)))</f>
        <v>0</v>
      </c>
      <c r="M48" s="24">
        <v>100</v>
      </c>
      <c r="N48" s="83">
        <f t="shared" ref="N48" si="25">IF(OR(M48=0),0,(M48/(K48+M48)))</f>
        <v>1</v>
      </c>
      <c r="O48" s="84">
        <f t="shared" ref="O48" si="26">L48+N48</f>
        <v>1</v>
      </c>
      <c r="P48" s="23" t="s">
        <v>150</v>
      </c>
      <c r="Q48" s="25" t="s">
        <v>105</v>
      </c>
      <c r="R48" s="87" t="s">
        <v>106</v>
      </c>
      <c r="S48" s="86"/>
      <c r="T48" s="224">
        <v>10503327.88125</v>
      </c>
    </row>
    <row r="49" spans="1:20" ht="64.5" thickBot="1" x14ac:dyDescent="0.3">
      <c r="A49" s="74" t="s">
        <v>56</v>
      </c>
      <c r="B49" s="118"/>
      <c r="C49" s="23"/>
      <c r="D49" s="23" t="s">
        <v>92</v>
      </c>
      <c r="E49" s="153" t="s">
        <v>156</v>
      </c>
      <c r="F49" s="133"/>
      <c r="G49" s="133">
        <v>21239</v>
      </c>
      <c r="H49" s="226" t="s">
        <v>415</v>
      </c>
      <c r="I49" s="23" t="s">
        <v>264</v>
      </c>
      <c r="J49" s="23" t="s">
        <v>220</v>
      </c>
      <c r="K49" s="24"/>
      <c r="L49" s="83">
        <f>IF(OR(K49=0),0,(K49/(K49+M49)))</f>
        <v>0</v>
      </c>
      <c r="M49" s="24">
        <v>100</v>
      </c>
      <c r="N49" s="83">
        <f>IF(OR(M49=0),0,(M49/(K49+M49)))</f>
        <v>1</v>
      </c>
      <c r="O49" s="84">
        <f>L49+N49</f>
        <v>1</v>
      </c>
      <c r="P49" s="23" t="s">
        <v>150</v>
      </c>
      <c r="Q49" s="25" t="s">
        <v>105</v>
      </c>
      <c r="R49" s="87" t="s">
        <v>106</v>
      </c>
      <c r="S49" s="86"/>
      <c r="T49" s="224">
        <v>4021440.92</v>
      </c>
    </row>
    <row r="50" spans="1:20" ht="77.25" thickBot="1" x14ac:dyDescent="0.3">
      <c r="A50" s="74" t="s">
        <v>56</v>
      </c>
      <c r="B50" s="118"/>
      <c r="C50" s="23"/>
      <c r="D50" s="23" t="s">
        <v>92</v>
      </c>
      <c r="E50" s="153" t="s">
        <v>156</v>
      </c>
      <c r="F50" s="133"/>
      <c r="G50" s="133">
        <v>21240</v>
      </c>
      <c r="H50" s="226" t="s">
        <v>416</v>
      </c>
      <c r="I50" s="23" t="s">
        <v>265</v>
      </c>
      <c r="J50" s="23" t="s">
        <v>287</v>
      </c>
      <c r="K50" s="24"/>
      <c r="L50" s="83">
        <f>IF(OR(K50=0),0,(K50/(K50+M50)))</f>
        <v>0</v>
      </c>
      <c r="M50" s="24">
        <v>100</v>
      </c>
      <c r="N50" s="83">
        <f>IF(OR(M50=0),0,(M50/(K50+M50)))</f>
        <v>1</v>
      </c>
      <c r="O50" s="84">
        <f>L50+N50</f>
        <v>1</v>
      </c>
      <c r="P50" s="23" t="s">
        <v>150</v>
      </c>
      <c r="Q50" s="25" t="s">
        <v>105</v>
      </c>
      <c r="R50" s="87" t="s">
        <v>106</v>
      </c>
      <c r="S50" s="86"/>
      <c r="T50" s="224">
        <v>55309703.575733997</v>
      </c>
    </row>
    <row r="51" spans="1:20" ht="77.25" thickBot="1" x14ac:dyDescent="0.3">
      <c r="A51" s="74" t="s">
        <v>56</v>
      </c>
      <c r="B51" s="118"/>
      <c r="C51" s="23"/>
      <c r="D51" s="23" t="s">
        <v>92</v>
      </c>
      <c r="E51" s="153" t="s">
        <v>156</v>
      </c>
      <c r="F51" s="127"/>
      <c r="G51" s="110">
        <v>21241</v>
      </c>
      <c r="H51" s="226" t="s">
        <v>417</v>
      </c>
      <c r="I51" s="23" t="s">
        <v>266</v>
      </c>
      <c r="J51" s="23" t="s">
        <v>287</v>
      </c>
      <c r="K51" s="24"/>
      <c r="L51" s="83">
        <f t="shared" ref="L51" si="27">IF(OR(K51=0),0,(K51/(K51+M51)))</f>
        <v>0</v>
      </c>
      <c r="M51" s="24">
        <v>100</v>
      </c>
      <c r="N51" s="83">
        <f t="shared" ref="N51" si="28">IF(OR(M51=0),0,(M51/(K51+M51)))</f>
        <v>1</v>
      </c>
      <c r="O51" s="84">
        <f t="shared" ref="O51" si="29">L51+N51</f>
        <v>1</v>
      </c>
      <c r="P51" s="23" t="s">
        <v>150</v>
      </c>
      <c r="Q51" s="25" t="s">
        <v>105</v>
      </c>
      <c r="R51" s="87" t="s">
        <v>106</v>
      </c>
      <c r="S51" s="86"/>
      <c r="T51" s="224">
        <v>58716606.0608631</v>
      </c>
    </row>
    <row r="52" spans="1:20" ht="77.25" thickBot="1" x14ac:dyDescent="0.3">
      <c r="A52" s="74" t="s">
        <v>56</v>
      </c>
      <c r="B52" s="118"/>
      <c r="C52" s="23"/>
      <c r="D52" s="23" t="s">
        <v>92</v>
      </c>
      <c r="E52" s="153" t="s">
        <v>156</v>
      </c>
      <c r="F52" s="127"/>
      <c r="G52" s="110">
        <v>21242</v>
      </c>
      <c r="H52" s="226" t="s">
        <v>418</v>
      </c>
      <c r="I52" s="23" t="s">
        <v>267</v>
      </c>
      <c r="J52" s="23" t="s">
        <v>287</v>
      </c>
      <c r="K52" s="24"/>
      <c r="L52" s="83">
        <f t="shared" si="1"/>
        <v>0</v>
      </c>
      <c r="M52" s="24">
        <v>100</v>
      </c>
      <c r="N52" s="83">
        <f t="shared" si="0"/>
        <v>1</v>
      </c>
      <c r="O52" s="84">
        <f t="shared" si="2"/>
        <v>1</v>
      </c>
      <c r="P52" s="23" t="s">
        <v>150</v>
      </c>
      <c r="Q52" s="25" t="s">
        <v>105</v>
      </c>
      <c r="R52" s="87" t="s">
        <v>106</v>
      </c>
      <c r="S52" s="86"/>
      <c r="T52" s="224">
        <v>29008844.289999999</v>
      </c>
    </row>
    <row r="53" spans="1:20" ht="77.25" thickBot="1" x14ac:dyDescent="0.3">
      <c r="A53" s="74" t="s">
        <v>56</v>
      </c>
      <c r="B53" s="118"/>
      <c r="C53" s="23"/>
      <c r="D53" s="23" t="s">
        <v>92</v>
      </c>
      <c r="E53" s="153" t="s">
        <v>156</v>
      </c>
      <c r="F53" s="127"/>
      <c r="G53" s="110">
        <v>21243</v>
      </c>
      <c r="H53" s="226" t="s">
        <v>419</v>
      </c>
      <c r="I53" s="23" t="s">
        <v>268</v>
      </c>
      <c r="J53" s="23" t="s">
        <v>287</v>
      </c>
      <c r="K53" s="24"/>
      <c r="L53" s="83">
        <f>IF(OR(K53=0),0,(K53/(K53+M53)))</f>
        <v>0</v>
      </c>
      <c r="M53" s="24">
        <v>100</v>
      </c>
      <c r="N53" s="83">
        <f>IF(OR(M53=0),0,(M53/(K53+M53)))</f>
        <v>1</v>
      </c>
      <c r="O53" s="84">
        <f>L53+N53</f>
        <v>1</v>
      </c>
      <c r="P53" s="23" t="s">
        <v>150</v>
      </c>
      <c r="Q53" s="25" t="s">
        <v>105</v>
      </c>
      <c r="R53" s="87" t="s">
        <v>106</v>
      </c>
      <c r="S53" s="86"/>
      <c r="T53" s="224">
        <v>48991155.890000001</v>
      </c>
    </row>
    <row r="54" spans="1:20" ht="90" thickBot="1" x14ac:dyDescent="0.3">
      <c r="A54" s="74" t="s">
        <v>56</v>
      </c>
      <c r="B54" s="118"/>
      <c r="C54" s="23"/>
      <c r="D54" s="23" t="s">
        <v>92</v>
      </c>
      <c r="E54" s="153" t="s">
        <v>156</v>
      </c>
      <c r="F54" s="133"/>
      <c r="G54" s="133">
        <v>21244</v>
      </c>
      <c r="H54" s="226" t="s">
        <v>420</v>
      </c>
      <c r="I54" s="23" t="s">
        <v>269</v>
      </c>
      <c r="J54" s="23" t="s">
        <v>287</v>
      </c>
      <c r="K54" s="24"/>
      <c r="L54" s="83">
        <f t="shared" si="1"/>
        <v>0</v>
      </c>
      <c r="M54" s="24">
        <v>100</v>
      </c>
      <c r="N54" s="83">
        <f t="shared" si="0"/>
        <v>1</v>
      </c>
      <c r="O54" s="84">
        <f t="shared" si="2"/>
        <v>1</v>
      </c>
      <c r="P54" s="23" t="s">
        <v>150</v>
      </c>
      <c r="Q54" s="25" t="s">
        <v>105</v>
      </c>
      <c r="R54" s="87" t="s">
        <v>106</v>
      </c>
      <c r="S54" s="86"/>
      <c r="T54" s="224">
        <v>2468837.81</v>
      </c>
    </row>
    <row r="55" spans="1:20" ht="77.25" thickBot="1" x14ac:dyDescent="0.3">
      <c r="A55" s="74" t="s">
        <v>56</v>
      </c>
      <c r="B55" s="118"/>
      <c r="C55" s="23"/>
      <c r="D55" s="23" t="s">
        <v>92</v>
      </c>
      <c r="E55" s="153" t="s">
        <v>156</v>
      </c>
      <c r="F55" s="127"/>
      <c r="G55" s="110">
        <v>21245</v>
      </c>
      <c r="H55" s="226" t="s">
        <v>421</v>
      </c>
      <c r="I55" s="23" t="s">
        <v>270</v>
      </c>
      <c r="J55" s="23" t="s">
        <v>287</v>
      </c>
      <c r="K55" s="24"/>
      <c r="L55" s="83">
        <f t="shared" si="1"/>
        <v>0</v>
      </c>
      <c r="M55" s="24">
        <v>100</v>
      </c>
      <c r="N55" s="83">
        <f t="shared" si="0"/>
        <v>1</v>
      </c>
      <c r="O55" s="84">
        <f t="shared" si="2"/>
        <v>1</v>
      </c>
      <c r="P55" s="23" t="s">
        <v>150</v>
      </c>
      <c r="Q55" s="25" t="s">
        <v>105</v>
      </c>
      <c r="R55" s="87" t="s">
        <v>106</v>
      </c>
      <c r="S55" s="86"/>
      <c r="T55" s="224">
        <v>820031.14399999997</v>
      </c>
    </row>
    <row r="56" spans="1:20" ht="77.25" thickBot="1" x14ac:dyDescent="0.3">
      <c r="A56" s="74" t="s">
        <v>56</v>
      </c>
      <c r="B56" s="118"/>
      <c r="C56" s="23"/>
      <c r="D56" s="23" t="s">
        <v>92</v>
      </c>
      <c r="E56" s="153" t="s">
        <v>156</v>
      </c>
      <c r="F56" s="127"/>
      <c r="G56" s="110">
        <v>21246</v>
      </c>
      <c r="H56" s="226" t="s">
        <v>422</v>
      </c>
      <c r="I56" s="23" t="s">
        <v>271</v>
      </c>
      <c r="J56" s="23" t="s">
        <v>287</v>
      </c>
      <c r="K56" s="24"/>
      <c r="L56" s="83">
        <f t="shared" si="1"/>
        <v>0</v>
      </c>
      <c r="M56" s="24">
        <v>100</v>
      </c>
      <c r="N56" s="83">
        <f t="shared" si="0"/>
        <v>1</v>
      </c>
      <c r="O56" s="84">
        <f t="shared" si="2"/>
        <v>1</v>
      </c>
      <c r="P56" s="23" t="s">
        <v>150</v>
      </c>
      <c r="Q56" s="25" t="s">
        <v>105</v>
      </c>
      <c r="R56" s="87" t="s">
        <v>106</v>
      </c>
      <c r="S56" s="86"/>
      <c r="T56" s="224">
        <v>59479228.765025899</v>
      </c>
    </row>
    <row r="57" spans="1:20" ht="77.25" thickBot="1" x14ac:dyDescent="0.3">
      <c r="A57" s="74" t="s">
        <v>56</v>
      </c>
      <c r="B57" s="118"/>
      <c r="C57" s="23"/>
      <c r="D57" s="23" t="s">
        <v>92</v>
      </c>
      <c r="E57" s="153" t="s">
        <v>156</v>
      </c>
      <c r="F57" s="127"/>
      <c r="G57" s="110">
        <v>21247</v>
      </c>
      <c r="H57" s="226" t="s">
        <v>423</v>
      </c>
      <c r="I57" s="23" t="s">
        <v>312</v>
      </c>
      <c r="J57" s="23" t="s">
        <v>287</v>
      </c>
      <c r="K57" s="24"/>
      <c r="L57" s="83">
        <f t="shared" si="1"/>
        <v>0</v>
      </c>
      <c r="M57" s="24">
        <v>100</v>
      </c>
      <c r="N57" s="83">
        <f t="shared" si="0"/>
        <v>1</v>
      </c>
      <c r="O57" s="84">
        <f t="shared" si="2"/>
        <v>1</v>
      </c>
      <c r="P57" s="23" t="s">
        <v>150</v>
      </c>
      <c r="Q57" s="25" t="s">
        <v>105</v>
      </c>
      <c r="R57" s="87" t="s">
        <v>106</v>
      </c>
      <c r="S57" s="86"/>
      <c r="T57" s="224">
        <v>27935605.43</v>
      </c>
    </row>
    <row r="58" spans="1:20" ht="90" thickBot="1" x14ac:dyDescent="0.3">
      <c r="A58" s="74" t="s">
        <v>56</v>
      </c>
      <c r="B58" s="118"/>
      <c r="C58" s="23"/>
      <c r="D58" s="23" t="s">
        <v>92</v>
      </c>
      <c r="E58" s="153" t="s">
        <v>156</v>
      </c>
      <c r="F58" s="127"/>
      <c r="G58" s="110">
        <v>21248</v>
      </c>
      <c r="H58" s="226" t="s">
        <v>424</v>
      </c>
      <c r="I58" s="23" t="s">
        <v>313</v>
      </c>
      <c r="J58" s="23" t="s">
        <v>287</v>
      </c>
      <c r="K58" s="24"/>
      <c r="L58" s="83">
        <f t="shared" si="1"/>
        <v>0</v>
      </c>
      <c r="M58" s="24">
        <v>100</v>
      </c>
      <c r="N58" s="83">
        <f t="shared" si="0"/>
        <v>1</v>
      </c>
      <c r="O58" s="84">
        <f t="shared" si="2"/>
        <v>1</v>
      </c>
      <c r="P58" s="23" t="s">
        <v>150</v>
      </c>
      <c r="Q58" s="25" t="s">
        <v>105</v>
      </c>
      <c r="R58" s="87" t="s">
        <v>106</v>
      </c>
      <c r="S58" s="86"/>
      <c r="T58" s="224">
        <v>26465941.350000001</v>
      </c>
    </row>
    <row r="59" spans="1:20" ht="77.25" thickBot="1" x14ac:dyDescent="0.3">
      <c r="A59" s="74" t="s">
        <v>56</v>
      </c>
      <c r="B59" s="118"/>
      <c r="C59" s="23"/>
      <c r="D59" s="23" t="s">
        <v>92</v>
      </c>
      <c r="E59" s="153" t="s">
        <v>156</v>
      </c>
      <c r="F59" s="127"/>
      <c r="G59" s="110">
        <v>21249</v>
      </c>
      <c r="H59" s="226" t="s">
        <v>425</v>
      </c>
      <c r="I59" s="23" t="s">
        <v>272</v>
      </c>
      <c r="J59" s="23" t="s">
        <v>287</v>
      </c>
      <c r="K59" s="24"/>
      <c r="L59" s="83">
        <f t="shared" si="1"/>
        <v>0</v>
      </c>
      <c r="M59" s="24">
        <v>100</v>
      </c>
      <c r="N59" s="83">
        <f t="shared" si="0"/>
        <v>1</v>
      </c>
      <c r="O59" s="84">
        <f t="shared" si="2"/>
        <v>1</v>
      </c>
      <c r="P59" s="23" t="s">
        <v>150</v>
      </c>
      <c r="Q59" s="25" t="s">
        <v>105</v>
      </c>
      <c r="R59" s="87" t="s">
        <v>106</v>
      </c>
      <c r="S59" s="86"/>
      <c r="T59" s="224">
        <v>20008467.891720001</v>
      </c>
    </row>
    <row r="60" spans="1:20" ht="77.25" thickBot="1" x14ac:dyDescent="0.3">
      <c r="A60" s="74" t="s">
        <v>56</v>
      </c>
      <c r="B60" s="118"/>
      <c r="C60" s="23"/>
      <c r="D60" s="23" t="s">
        <v>92</v>
      </c>
      <c r="E60" s="153" t="s">
        <v>156</v>
      </c>
      <c r="F60" s="127"/>
      <c r="G60" s="110">
        <v>21250</v>
      </c>
      <c r="H60" s="226" t="s">
        <v>426</v>
      </c>
      <c r="I60" s="23" t="s">
        <v>273</v>
      </c>
      <c r="J60" s="23" t="s">
        <v>287</v>
      </c>
      <c r="K60" s="24"/>
      <c r="L60" s="83">
        <f t="shared" si="1"/>
        <v>0</v>
      </c>
      <c r="M60" s="24">
        <v>100</v>
      </c>
      <c r="N60" s="83">
        <f t="shared" si="0"/>
        <v>1</v>
      </c>
      <c r="O60" s="84">
        <f t="shared" si="2"/>
        <v>1</v>
      </c>
      <c r="P60" s="23" t="s">
        <v>150</v>
      </c>
      <c r="Q60" s="25" t="s">
        <v>105</v>
      </c>
      <c r="R60" s="87" t="s">
        <v>106</v>
      </c>
      <c r="S60" s="86"/>
      <c r="T60" s="224">
        <v>10031992.707824999</v>
      </c>
    </row>
    <row r="61" spans="1:20" ht="77.25" thickBot="1" x14ac:dyDescent="0.3">
      <c r="A61" s="74" t="s">
        <v>56</v>
      </c>
      <c r="B61" s="118"/>
      <c r="C61" s="23"/>
      <c r="D61" s="23" t="s">
        <v>92</v>
      </c>
      <c r="E61" s="153" t="s">
        <v>156</v>
      </c>
      <c r="F61" s="127"/>
      <c r="G61" s="110">
        <v>21251</v>
      </c>
      <c r="H61" s="226" t="s">
        <v>427</v>
      </c>
      <c r="I61" s="23" t="s">
        <v>274</v>
      </c>
      <c r="J61" s="23" t="s">
        <v>287</v>
      </c>
      <c r="K61" s="24"/>
      <c r="L61" s="83">
        <f t="shared" si="1"/>
        <v>0</v>
      </c>
      <c r="M61" s="24">
        <v>100</v>
      </c>
      <c r="N61" s="83">
        <f t="shared" si="0"/>
        <v>1</v>
      </c>
      <c r="O61" s="84">
        <f t="shared" si="2"/>
        <v>1</v>
      </c>
      <c r="P61" s="23" t="s">
        <v>150</v>
      </c>
      <c r="Q61" s="25" t="s">
        <v>105</v>
      </c>
      <c r="R61" s="87" t="s">
        <v>106</v>
      </c>
      <c r="S61" s="86"/>
      <c r="T61" s="224">
        <v>23528024.353124999</v>
      </c>
    </row>
    <row r="62" spans="1:20" ht="77.25" thickBot="1" x14ac:dyDescent="0.3">
      <c r="A62" s="74" t="s">
        <v>56</v>
      </c>
      <c r="B62" s="118"/>
      <c r="C62" s="23"/>
      <c r="D62" s="23" t="s">
        <v>92</v>
      </c>
      <c r="E62" s="153" t="s">
        <v>156</v>
      </c>
      <c r="F62" s="127"/>
      <c r="G62" s="110">
        <v>21252</v>
      </c>
      <c r="H62" s="226" t="s">
        <v>428</v>
      </c>
      <c r="I62" s="23" t="s">
        <v>275</v>
      </c>
      <c r="J62" s="23" t="s">
        <v>287</v>
      </c>
      <c r="K62" s="24"/>
      <c r="L62" s="83">
        <f t="shared" si="1"/>
        <v>0</v>
      </c>
      <c r="M62" s="24">
        <v>100</v>
      </c>
      <c r="N62" s="83">
        <f t="shared" si="0"/>
        <v>1</v>
      </c>
      <c r="O62" s="84">
        <f t="shared" si="2"/>
        <v>1</v>
      </c>
      <c r="P62" s="23" t="s">
        <v>150</v>
      </c>
      <c r="Q62" s="25" t="s">
        <v>105</v>
      </c>
      <c r="R62" s="87" t="s">
        <v>106</v>
      </c>
      <c r="S62" s="86"/>
      <c r="T62" s="224">
        <v>2569489.46</v>
      </c>
    </row>
    <row r="63" spans="1:20" ht="77.25" thickBot="1" x14ac:dyDescent="0.3">
      <c r="A63" s="74" t="s">
        <v>56</v>
      </c>
      <c r="B63" s="118"/>
      <c r="C63" s="23"/>
      <c r="D63" s="23" t="s">
        <v>92</v>
      </c>
      <c r="E63" s="153" t="s">
        <v>156</v>
      </c>
      <c r="F63" s="127"/>
      <c r="G63" s="110">
        <v>21253</v>
      </c>
      <c r="H63" s="226" t="s">
        <v>429</v>
      </c>
      <c r="I63" s="23" t="s">
        <v>314</v>
      </c>
      <c r="J63" s="23" t="s">
        <v>287</v>
      </c>
      <c r="K63" s="24"/>
      <c r="L63" s="83">
        <f t="shared" si="1"/>
        <v>0</v>
      </c>
      <c r="M63" s="24">
        <v>100</v>
      </c>
      <c r="N63" s="83">
        <f t="shared" si="0"/>
        <v>1</v>
      </c>
      <c r="O63" s="84">
        <f t="shared" si="2"/>
        <v>1</v>
      </c>
      <c r="P63" s="23" t="s">
        <v>150</v>
      </c>
      <c r="Q63" s="25" t="s">
        <v>105</v>
      </c>
      <c r="R63" s="87" t="s">
        <v>106</v>
      </c>
      <c r="S63" s="86"/>
      <c r="T63" s="224">
        <v>12837956.619999999</v>
      </c>
    </row>
    <row r="64" spans="1:20" ht="77.25" thickBot="1" x14ac:dyDescent="0.3">
      <c r="A64" s="74" t="s">
        <v>56</v>
      </c>
      <c r="B64" s="118"/>
      <c r="C64" s="23"/>
      <c r="D64" s="23" t="s">
        <v>92</v>
      </c>
      <c r="E64" s="153" t="s">
        <v>156</v>
      </c>
      <c r="F64" s="127"/>
      <c r="G64" s="110">
        <v>21254</v>
      </c>
      <c r="H64" s="226" t="s">
        <v>430</v>
      </c>
      <c r="I64" s="23" t="s">
        <v>276</v>
      </c>
      <c r="J64" s="23" t="s">
        <v>287</v>
      </c>
      <c r="K64" s="24"/>
      <c r="L64" s="83">
        <f t="shared" si="1"/>
        <v>0</v>
      </c>
      <c r="M64" s="24">
        <v>100</v>
      </c>
      <c r="N64" s="83">
        <f t="shared" si="0"/>
        <v>1</v>
      </c>
      <c r="O64" s="84">
        <f t="shared" si="2"/>
        <v>1</v>
      </c>
      <c r="P64" s="23" t="s">
        <v>150</v>
      </c>
      <c r="Q64" s="25" t="s">
        <v>105</v>
      </c>
      <c r="R64" s="87" t="s">
        <v>106</v>
      </c>
      <c r="S64" s="86"/>
      <c r="T64" s="224">
        <v>7190593.5199999996</v>
      </c>
    </row>
    <row r="65" spans="1:20" ht="77.25" thickBot="1" x14ac:dyDescent="0.3">
      <c r="A65" s="74" t="s">
        <v>56</v>
      </c>
      <c r="B65" s="118"/>
      <c r="C65" s="23"/>
      <c r="D65" s="23" t="s">
        <v>92</v>
      </c>
      <c r="E65" s="153" t="s">
        <v>156</v>
      </c>
      <c r="F65" s="127"/>
      <c r="G65" s="110">
        <v>21255</v>
      </c>
      <c r="H65" s="226" t="s">
        <v>431</v>
      </c>
      <c r="I65" s="23" t="s">
        <v>277</v>
      </c>
      <c r="J65" s="23" t="s">
        <v>287</v>
      </c>
      <c r="K65" s="24"/>
      <c r="L65" s="83">
        <f t="shared" ref="L65" si="30">IF(OR(K65=0),0,(K65/(K65+M65)))</f>
        <v>0</v>
      </c>
      <c r="M65" s="24">
        <v>100</v>
      </c>
      <c r="N65" s="83">
        <f t="shared" ref="N65" si="31">IF(OR(M65=0),0,(M65/(K65+M65)))</f>
        <v>1</v>
      </c>
      <c r="O65" s="84">
        <f t="shared" ref="O65:O80" si="32">L65+N65</f>
        <v>1</v>
      </c>
      <c r="P65" s="23" t="s">
        <v>150</v>
      </c>
      <c r="Q65" s="25" t="s">
        <v>105</v>
      </c>
      <c r="R65" s="87" t="s">
        <v>106</v>
      </c>
      <c r="S65" s="86"/>
      <c r="T65" s="224">
        <v>48083994.060000002</v>
      </c>
    </row>
    <row r="66" spans="1:20" ht="90" thickBot="1" x14ac:dyDescent="0.3">
      <c r="A66" s="74" t="s">
        <v>56</v>
      </c>
      <c r="B66" s="118"/>
      <c r="C66" s="23"/>
      <c r="D66" s="23" t="s">
        <v>92</v>
      </c>
      <c r="E66" s="153" t="s">
        <v>156</v>
      </c>
      <c r="F66" s="179"/>
      <c r="G66" s="230">
        <v>21256</v>
      </c>
      <c r="H66" s="226" t="s">
        <v>432</v>
      </c>
      <c r="I66" s="23" t="s">
        <v>315</v>
      </c>
      <c r="J66" s="23" t="s">
        <v>287</v>
      </c>
      <c r="K66" s="24"/>
      <c r="L66" s="83">
        <f t="shared" ref="L66:L80" si="33">IF(OR(K66=0),0,(K66/(K66+M66)))</f>
        <v>0</v>
      </c>
      <c r="M66" s="24">
        <v>100</v>
      </c>
      <c r="N66" s="83">
        <f t="shared" ref="N66:N78" si="34">IF(OR(M66=0),0,(M66/(K66+M66)))</f>
        <v>1</v>
      </c>
      <c r="O66" s="84">
        <f t="shared" si="32"/>
        <v>1</v>
      </c>
      <c r="P66" s="23" t="s">
        <v>150</v>
      </c>
      <c r="Q66" s="25" t="s">
        <v>105</v>
      </c>
      <c r="R66" s="87" t="s">
        <v>106</v>
      </c>
      <c r="S66" s="181"/>
      <c r="T66" s="225">
        <v>46426766.899999999</v>
      </c>
    </row>
    <row r="67" spans="1:20" ht="89.25" x14ac:dyDescent="0.25">
      <c r="A67" s="74" t="s">
        <v>56</v>
      </c>
      <c r="B67" s="118"/>
      <c r="C67" s="23"/>
      <c r="D67" s="23" t="s">
        <v>92</v>
      </c>
      <c r="E67" s="153" t="s">
        <v>156</v>
      </c>
      <c r="F67" s="179"/>
      <c r="G67" s="230">
        <v>21257</v>
      </c>
      <c r="H67" s="226" t="s">
        <v>433</v>
      </c>
      <c r="I67" s="23" t="s">
        <v>278</v>
      </c>
      <c r="J67" s="23" t="s">
        <v>287</v>
      </c>
      <c r="K67" s="24"/>
      <c r="L67" s="83">
        <f t="shared" si="33"/>
        <v>0</v>
      </c>
      <c r="M67" s="24">
        <v>100</v>
      </c>
      <c r="N67" s="83">
        <f t="shared" si="34"/>
        <v>1</v>
      </c>
      <c r="O67" s="84">
        <f t="shared" si="32"/>
        <v>1</v>
      </c>
      <c r="P67" s="23" t="s">
        <v>150</v>
      </c>
      <c r="Q67" s="25" t="s">
        <v>105</v>
      </c>
      <c r="R67" s="87" t="s">
        <v>106</v>
      </c>
      <c r="S67" s="181"/>
      <c r="T67" s="225">
        <v>210000000</v>
      </c>
    </row>
    <row r="68" spans="1:20" ht="77.25" thickBot="1" x14ac:dyDescent="0.3">
      <c r="A68" s="74" t="s">
        <v>56</v>
      </c>
      <c r="B68" s="118"/>
      <c r="C68" s="23"/>
      <c r="D68" s="23" t="s">
        <v>92</v>
      </c>
      <c r="E68" s="153" t="s">
        <v>156</v>
      </c>
      <c r="F68" s="179"/>
      <c r="G68" s="230"/>
      <c r="H68" s="127" t="s">
        <v>434</v>
      </c>
      <c r="I68" s="23" t="s">
        <v>262</v>
      </c>
      <c r="J68" s="23" t="s">
        <v>287</v>
      </c>
      <c r="K68" s="24"/>
      <c r="L68" s="83">
        <f t="shared" si="33"/>
        <v>0</v>
      </c>
      <c r="M68" s="24">
        <v>100</v>
      </c>
      <c r="N68" s="83">
        <f t="shared" si="34"/>
        <v>1</v>
      </c>
      <c r="O68" s="84">
        <f t="shared" si="32"/>
        <v>1</v>
      </c>
      <c r="P68" s="23" t="s">
        <v>150</v>
      </c>
      <c r="Q68" s="25" t="s">
        <v>105</v>
      </c>
      <c r="R68" s="87" t="s">
        <v>106</v>
      </c>
      <c r="S68" s="181"/>
      <c r="T68" s="233">
        <v>3807786.15</v>
      </c>
    </row>
    <row r="69" spans="1:20" ht="77.25" thickBot="1" x14ac:dyDescent="0.3">
      <c r="A69" s="74" t="s">
        <v>56</v>
      </c>
      <c r="B69" s="118"/>
      <c r="C69" s="23"/>
      <c r="D69" s="23" t="s">
        <v>92</v>
      </c>
      <c r="E69" s="153" t="s">
        <v>156</v>
      </c>
      <c r="F69" s="179"/>
      <c r="G69" s="230">
        <v>21258</v>
      </c>
      <c r="H69" s="226" t="s">
        <v>435</v>
      </c>
      <c r="I69" s="23" t="s">
        <v>279</v>
      </c>
      <c r="J69" s="23" t="s">
        <v>287</v>
      </c>
      <c r="K69" s="24"/>
      <c r="L69" s="83">
        <f t="shared" si="33"/>
        <v>0</v>
      </c>
      <c r="M69" s="24">
        <v>100</v>
      </c>
      <c r="N69" s="83">
        <f t="shared" si="34"/>
        <v>1</v>
      </c>
      <c r="O69" s="84">
        <f t="shared" si="32"/>
        <v>1</v>
      </c>
      <c r="P69" s="23" t="s">
        <v>153</v>
      </c>
      <c r="Q69" s="25" t="s">
        <v>105</v>
      </c>
      <c r="R69" s="87" t="s">
        <v>106</v>
      </c>
      <c r="S69" s="181"/>
      <c r="T69" s="225">
        <v>7500000</v>
      </c>
    </row>
    <row r="70" spans="1:20" ht="63.75" x14ac:dyDescent="0.25">
      <c r="A70" s="74" t="s">
        <v>56</v>
      </c>
      <c r="B70" s="118"/>
      <c r="C70" s="23"/>
      <c r="D70" s="23" t="s">
        <v>92</v>
      </c>
      <c r="E70" s="153" t="s">
        <v>156</v>
      </c>
      <c r="F70" s="179"/>
      <c r="G70" s="230"/>
      <c r="H70" s="226" t="s">
        <v>446</v>
      </c>
      <c r="I70" s="23" t="s">
        <v>316</v>
      </c>
      <c r="J70" s="23" t="s">
        <v>28</v>
      </c>
      <c r="K70" s="24"/>
      <c r="L70" s="83">
        <f t="shared" si="33"/>
        <v>0</v>
      </c>
      <c r="M70" s="24">
        <v>100</v>
      </c>
      <c r="N70" s="83">
        <f t="shared" si="34"/>
        <v>1</v>
      </c>
      <c r="O70" s="84">
        <f t="shared" si="32"/>
        <v>1</v>
      </c>
      <c r="P70" s="23" t="s">
        <v>150</v>
      </c>
      <c r="Q70" s="25" t="s">
        <v>105</v>
      </c>
      <c r="R70" s="87" t="s">
        <v>106</v>
      </c>
      <c r="S70" s="181"/>
      <c r="T70" s="232">
        <v>30000000</v>
      </c>
    </row>
    <row r="71" spans="1:20" ht="76.5" x14ac:dyDescent="0.25">
      <c r="A71" s="74" t="s">
        <v>54</v>
      </c>
      <c r="B71" s="175"/>
      <c r="C71" s="176"/>
      <c r="D71" s="23" t="s">
        <v>88</v>
      </c>
      <c r="E71" s="153" t="s">
        <v>156</v>
      </c>
      <c r="F71" s="179"/>
      <c r="G71" s="230"/>
      <c r="H71" s="127" t="s">
        <v>436</v>
      </c>
      <c r="I71" s="23" t="s">
        <v>280</v>
      </c>
      <c r="J71" s="23" t="s">
        <v>287</v>
      </c>
      <c r="K71" s="24"/>
      <c r="L71" s="83">
        <f t="shared" si="33"/>
        <v>0</v>
      </c>
      <c r="M71" s="24">
        <v>100</v>
      </c>
      <c r="N71" s="83">
        <f t="shared" si="34"/>
        <v>1</v>
      </c>
      <c r="O71" s="84">
        <f t="shared" si="32"/>
        <v>1</v>
      </c>
      <c r="P71" s="23" t="s">
        <v>108</v>
      </c>
      <c r="Q71" s="25" t="s">
        <v>97</v>
      </c>
      <c r="R71" s="87" t="s">
        <v>116</v>
      </c>
      <c r="S71" s="181"/>
      <c r="T71" s="232">
        <v>3017598.7</v>
      </c>
    </row>
    <row r="72" spans="1:20" ht="90" thickBot="1" x14ac:dyDescent="0.3">
      <c r="A72" s="174" t="s">
        <v>26</v>
      </c>
      <c r="B72" s="175"/>
      <c r="C72" s="176"/>
      <c r="D72" s="176" t="s">
        <v>79</v>
      </c>
      <c r="E72" s="178" t="s">
        <v>157</v>
      </c>
      <c r="F72" s="179"/>
      <c r="G72" s="230"/>
      <c r="H72" s="127" t="s">
        <v>437</v>
      </c>
      <c r="I72" s="176" t="s">
        <v>292</v>
      </c>
      <c r="J72" s="23" t="s">
        <v>287</v>
      </c>
      <c r="K72" s="24"/>
      <c r="L72" s="83">
        <f t="shared" si="33"/>
        <v>0</v>
      </c>
      <c r="M72" s="24">
        <v>100</v>
      </c>
      <c r="N72" s="83">
        <f t="shared" si="34"/>
        <v>1</v>
      </c>
      <c r="O72" s="84">
        <f t="shared" si="32"/>
        <v>1</v>
      </c>
      <c r="P72" s="176" t="s">
        <v>149</v>
      </c>
      <c r="Q72" s="180" t="s">
        <v>97</v>
      </c>
      <c r="R72" s="87" t="s">
        <v>116</v>
      </c>
      <c r="S72" s="181"/>
      <c r="T72" s="233">
        <v>7000000</v>
      </c>
    </row>
    <row r="73" spans="1:20" ht="90" thickBot="1" x14ac:dyDescent="0.3">
      <c r="A73" s="174" t="s">
        <v>26</v>
      </c>
      <c r="B73" s="175"/>
      <c r="C73" s="176"/>
      <c r="D73" s="176" t="s">
        <v>102</v>
      </c>
      <c r="E73" s="178" t="s">
        <v>157</v>
      </c>
      <c r="F73" s="179"/>
      <c r="G73" s="230">
        <v>41154</v>
      </c>
      <c r="H73" s="226" t="s">
        <v>438</v>
      </c>
      <c r="I73" s="176" t="s">
        <v>282</v>
      </c>
      <c r="J73" s="23" t="s">
        <v>287</v>
      </c>
      <c r="K73" s="24"/>
      <c r="L73" s="83">
        <f t="shared" si="33"/>
        <v>0</v>
      </c>
      <c r="M73" s="24">
        <v>100</v>
      </c>
      <c r="N73" s="83">
        <f t="shared" si="34"/>
        <v>1</v>
      </c>
      <c r="O73" s="84">
        <f t="shared" si="32"/>
        <v>1</v>
      </c>
      <c r="P73" s="176" t="s">
        <v>210</v>
      </c>
      <c r="Q73" s="180" t="s">
        <v>97</v>
      </c>
      <c r="R73" s="87" t="s">
        <v>103</v>
      </c>
      <c r="S73" s="181"/>
      <c r="T73" s="225">
        <v>22084371.440000001</v>
      </c>
    </row>
    <row r="74" spans="1:20" ht="77.25" thickBot="1" x14ac:dyDescent="0.3">
      <c r="A74" s="174" t="s">
        <v>26</v>
      </c>
      <c r="B74" s="175"/>
      <c r="C74" s="176"/>
      <c r="D74" s="160" t="s">
        <v>100</v>
      </c>
      <c r="E74" s="178" t="s">
        <v>157</v>
      </c>
      <c r="F74" s="179"/>
      <c r="G74" s="230">
        <v>41155</v>
      </c>
      <c r="H74" s="226" t="s">
        <v>439</v>
      </c>
      <c r="I74" s="176" t="s">
        <v>318</v>
      </c>
      <c r="J74" s="23" t="s">
        <v>28</v>
      </c>
      <c r="K74" s="24"/>
      <c r="L74" s="83">
        <f t="shared" si="33"/>
        <v>0</v>
      </c>
      <c r="M74" s="24">
        <v>100</v>
      </c>
      <c r="N74" s="83">
        <f t="shared" si="34"/>
        <v>1</v>
      </c>
      <c r="O74" s="84">
        <f t="shared" si="32"/>
        <v>1</v>
      </c>
      <c r="P74" s="176" t="s">
        <v>149</v>
      </c>
      <c r="Q74" s="180" t="s">
        <v>176</v>
      </c>
      <c r="R74" s="87" t="s">
        <v>101</v>
      </c>
      <c r="S74" s="181"/>
      <c r="T74" s="225">
        <v>4000000</v>
      </c>
    </row>
    <row r="75" spans="1:20" ht="90" thickBot="1" x14ac:dyDescent="0.3">
      <c r="A75" s="174" t="s">
        <v>26</v>
      </c>
      <c r="B75" s="175"/>
      <c r="C75" s="176"/>
      <c r="D75" s="176" t="s">
        <v>98</v>
      </c>
      <c r="E75" s="178" t="s">
        <v>157</v>
      </c>
      <c r="F75" s="179"/>
      <c r="G75" s="230">
        <v>41156</v>
      </c>
      <c r="H75" s="226" t="s">
        <v>440</v>
      </c>
      <c r="I75" s="176" t="s">
        <v>299</v>
      </c>
      <c r="J75" s="23" t="s">
        <v>28</v>
      </c>
      <c r="K75" s="24"/>
      <c r="L75" s="83">
        <f t="shared" si="33"/>
        <v>0</v>
      </c>
      <c r="M75" s="24">
        <v>100</v>
      </c>
      <c r="N75" s="83">
        <f t="shared" si="34"/>
        <v>1</v>
      </c>
      <c r="O75" s="84">
        <f t="shared" si="32"/>
        <v>1</v>
      </c>
      <c r="P75" s="176" t="s">
        <v>149</v>
      </c>
      <c r="Q75" s="180" t="s">
        <v>284</v>
      </c>
      <c r="R75" s="87" t="s">
        <v>116</v>
      </c>
      <c r="S75" s="181"/>
      <c r="T75" s="225">
        <v>3000000</v>
      </c>
    </row>
    <row r="76" spans="1:20" ht="166.5" thickBot="1" x14ac:dyDescent="0.3">
      <c r="A76" s="174" t="s">
        <v>26</v>
      </c>
      <c r="B76" s="175"/>
      <c r="C76" s="176"/>
      <c r="D76" s="176" t="s">
        <v>124</v>
      </c>
      <c r="E76" s="178"/>
      <c r="F76" s="179"/>
      <c r="G76" s="230">
        <v>41157</v>
      </c>
      <c r="H76" s="226" t="s">
        <v>441</v>
      </c>
      <c r="I76" s="176" t="s">
        <v>233</v>
      </c>
      <c r="J76" s="23" t="s">
        <v>28</v>
      </c>
      <c r="K76" s="24"/>
      <c r="L76" s="83">
        <f t="shared" si="33"/>
        <v>0</v>
      </c>
      <c r="M76" s="24">
        <v>100</v>
      </c>
      <c r="N76" s="83">
        <f t="shared" si="34"/>
        <v>1</v>
      </c>
      <c r="O76" s="84">
        <f t="shared" si="32"/>
        <v>1</v>
      </c>
      <c r="P76" s="176" t="s">
        <v>210</v>
      </c>
      <c r="Q76" s="180" t="s">
        <v>284</v>
      </c>
      <c r="R76" s="87" t="s">
        <v>116</v>
      </c>
      <c r="S76" s="181"/>
      <c r="T76" s="225">
        <v>4000000</v>
      </c>
    </row>
    <row r="77" spans="1:20" ht="77.25" thickBot="1" x14ac:dyDescent="0.3">
      <c r="A77" s="174" t="s">
        <v>26</v>
      </c>
      <c r="B77" s="175"/>
      <c r="C77" s="176"/>
      <c r="D77" s="176" t="s">
        <v>136</v>
      </c>
      <c r="E77" s="178" t="s">
        <v>156</v>
      </c>
      <c r="F77" s="179"/>
      <c r="G77" s="230">
        <v>51150</v>
      </c>
      <c r="H77" s="226" t="s">
        <v>442</v>
      </c>
      <c r="I77" s="176" t="s">
        <v>283</v>
      </c>
      <c r="J77" s="23" t="s">
        <v>220</v>
      </c>
      <c r="K77" s="24"/>
      <c r="L77" s="83">
        <f t="shared" si="33"/>
        <v>0</v>
      </c>
      <c r="M77" s="24">
        <v>100</v>
      </c>
      <c r="N77" s="83">
        <f t="shared" si="34"/>
        <v>1</v>
      </c>
      <c r="O77" s="84">
        <f t="shared" si="32"/>
        <v>1</v>
      </c>
      <c r="P77" s="176" t="s">
        <v>210</v>
      </c>
      <c r="Q77" s="180" t="s">
        <v>97</v>
      </c>
      <c r="R77" s="87" t="s">
        <v>116</v>
      </c>
      <c r="S77" s="86"/>
      <c r="T77" s="86">
        <v>39000000</v>
      </c>
    </row>
    <row r="78" spans="1:20" ht="77.25" thickBot="1" x14ac:dyDescent="0.3">
      <c r="A78" s="205"/>
      <c r="B78" s="175"/>
      <c r="C78" s="176"/>
      <c r="D78" s="184" t="s">
        <v>136</v>
      </c>
      <c r="E78" s="185" t="s">
        <v>156</v>
      </c>
      <c r="F78" s="187"/>
      <c r="G78" s="230">
        <v>51151</v>
      </c>
      <c r="H78" s="226" t="s">
        <v>443</v>
      </c>
      <c r="I78" s="184" t="s">
        <v>290</v>
      </c>
      <c r="J78" s="184" t="s">
        <v>220</v>
      </c>
      <c r="K78" s="183"/>
      <c r="L78" s="208">
        <f t="shared" si="33"/>
        <v>0</v>
      </c>
      <c r="M78" s="209">
        <v>100</v>
      </c>
      <c r="N78" s="208">
        <f t="shared" si="34"/>
        <v>1</v>
      </c>
      <c r="O78" s="210">
        <f t="shared" si="32"/>
        <v>1</v>
      </c>
      <c r="P78" s="176" t="s">
        <v>210</v>
      </c>
      <c r="Q78" s="25" t="s">
        <v>97</v>
      </c>
      <c r="R78" s="211" t="s">
        <v>116</v>
      </c>
      <c r="S78" s="181"/>
      <c r="T78" s="186">
        <v>500000</v>
      </c>
    </row>
    <row r="79" spans="1:20" ht="77.25" thickBot="1" x14ac:dyDescent="0.25">
      <c r="A79" s="160" t="s">
        <v>26</v>
      </c>
      <c r="B79" s="114"/>
      <c r="C79" s="207"/>
      <c r="D79" s="160" t="s">
        <v>136</v>
      </c>
      <c r="E79" s="171" t="s">
        <v>156</v>
      </c>
      <c r="F79" s="127"/>
      <c r="G79" s="230">
        <v>51152</v>
      </c>
      <c r="H79" s="226" t="s">
        <v>444</v>
      </c>
      <c r="I79" s="160" t="s">
        <v>289</v>
      </c>
      <c r="J79" s="160" t="s">
        <v>220</v>
      </c>
      <c r="K79" s="24"/>
      <c r="L79" s="83">
        <f t="shared" si="33"/>
        <v>0</v>
      </c>
      <c r="M79" s="24">
        <v>100</v>
      </c>
      <c r="N79" s="83">
        <f t="shared" ref="N79:N80" si="35">IF(OR(M79=0),0,(M79/(K79+M79)))</f>
        <v>1</v>
      </c>
      <c r="O79" s="84">
        <f t="shared" si="32"/>
        <v>1</v>
      </c>
      <c r="P79" s="23" t="s">
        <v>210</v>
      </c>
      <c r="Q79" s="25" t="s">
        <v>97</v>
      </c>
      <c r="R79" s="87" t="s">
        <v>116</v>
      </c>
      <c r="S79" s="86"/>
      <c r="T79" s="172">
        <v>1500000</v>
      </c>
    </row>
    <row r="80" spans="1:20" ht="76.5" x14ac:dyDescent="0.2">
      <c r="A80" s="182"/>
      <c r="B80" s="206"/>
      <c r="C80" s="206"/>
      <c r="D80" s="160" t="s">
        <v>137</v>
      </c>
      <c r="E80" s="171" t="s">
        <v>156</v>
      </c>
      <c r="F80" s="127"/>
      <c r="G80" s="110">
        <v>41158</v>
      </c>
      <c r="H80" s="226" t="s">
        <v>445</v>
      </c>
      <c r="I80" s="160" t="s">
        <v>319</v>
      </c>
      <c r="J80" s="160" t="s">
        <v>28</v>
      </c>
      <c r="K80" s="24"/>
      <c r="L80" s="83">
        <f t="shared" si="33"/>
        <v>0</v>
      </c>
      <c r="M80" s="24">
        <v>100</v>
      </c>
      <c r="N80" s="83">
        <f t="shared" si="35"/>
        <v>1</v>
      </c>
      <c r="O80" s="84">
        <f t="shared" si="32"/>
        <v>1</v>
      </c>
      <c r="P80" s="23" t="s">
        <v>149</v>
      </c>
      <c r="Q80" s="25" t="s">
        <v>97</v>
      </c>
      <c r="R80" s="87" t="s">
        <v>177</v>
      </c>
      <c r="S80" s="86"/>
      <c r="T80" s="172">
        <v>37000000</v>
      </c>
    </row>
    <row r="81" spans="1:20" ht="13.5" thickBot="1" x14ac:dyDescent="0.25">
      <c r="A81" s="57"/>
      <c r="B81" s="117"/>
      <c r="C81" s="117"/>
      <c r="D81" s="26" t="s">
        <v>29</v>
      </c>
      <c r="E81" s="27"/>
      <c r="F81" s="80"/>
      <c r="G81" s="80"/>
      <c r="H81" s="80"/>
      <c r="I81" s="29"/>
      <c r="J81" s="30"/>
      <c r="K81" s="30"/>
      <c r="L81" s="31">
        <f>SUM(L16:L77)</f>
        <v>0</v>
      </c>
      <c r="M81" s="30"/>
      <c r="N81" s="31">
        <f>SUM(N16:N77)</f>
        <v>62</v>
      </c>
      <c r="O81" s="32">
        <f>SUM(O16:O80)</f>
        <v>65</v>
      </c>
      <c r="P81" s="30"/>
      <c r="Q81" s="81"/>
      <c r="R81" s="80"/>
      <c r="S81" s="82">
        <f>SUM(S16:S77)</f>
        <v>0</v>
      </c>
      <c r="T81" s="82">
        <f>SUM(T16:T80)</f>
        <v>1593770618.7595432</v>
      </c>
    </row>
    <row r="82" spans="1:20" ht="13.5" thickBot="1" x14ac:dyDescent="0.25">
      <c r="A82" s="75" t="s">
        <v>30</v>
      </c>
      <c r="B82" s="45"/>
      <c r="C82" s="45"/>
      <c r="D82" s="45"/>
      <c r="E82" s="46"/>
      <c r="F82" s="45"/>
      <c r="G82" s="45"/>
      <c r="H82" s="52"/>
      <c r="I82" s="45"/>
      <c r="J82" s="45"/>
      <c r="K82" s="45"/>
      <c r="L82" s="47">
        <f>IF(OR(L81=0),0,L81/O81)</f>
        <v>0</v>
      </c>
      <c r="M82" s="45"/>
      <c r="N82" s="47">
        <f>IF(OR(N81=0),0,N81/O81)</f>
        <v>0.9538461538461539</v>
      </c>
      <c r="O82" s="47">
        <f>SUM(O16:O79)/O81</f>
        <v>0.98461538461538467</v>
      </c>
      <c r="P82" s="45"/>
      <c r="Q82" s="45"/>
      <c r="R82" s="45"/>
      <c r="S82" s="45"/>
      <c r="T82" s="76"/>
    </row>
    <row r="83" spans="1:20" ht="13.5" thickBot="1" x14ac:dyDescent="0.25">
      <c r="A83" s="61"/>
      <c r="B83" s="38"/>
      <c r="C83" s="38"/>
      <c r="D83" s="39">
        <f>IF(OR([1]RESTRINGIDOP3!B9=0),0,[1]RESTRINGIDOP3!B9/[1]RESTRINGIDOP3!B8)</f>
        <v>0.85333333333333339</v>
      </c>
      <c r="E83" s="38" t="s">
        <v>31</v>
      </c>
      <c r="F83" s="38"/>
      <c r="G83" s="38"/>
      <c r="H83" s="53"/>
      <c r="I83" s="38"/>
      <c r="J83" s="38"/>
      <c r="K83" s="38"/>
      <c r="L83" s="41">
        <f>IF(OR(D83=0),0,([1]RESTRINGIDOP3!C5/[1]RESTRINGIDOP3!B9))</f>
        <v>0.1484375</v>
      </c>
      <c r="M83" s="38"/>
      <c r="N83" s="41">
        <f>IF(OR(D83=0),0,([1]RESTRINGIDOP3!D5/[1]RESTRINGIDOP3!B9))</f>
        <v>0.8515625</v>
      </c>
      <c r="O83" s="41">
        <f t="shared" ref="O83:O84" si="36">(L83+N83)</f>
        <v>1</v>
      </c>
      <c r="P83" s="38"/>
      <c r="Q83" s="38"/>
      <c r="R83" s="38"/>
      <c r="S83" s="38"/>
      <c r="T83" s="62"/>
    </row>
    <row r="84" spans="1:20" ht="13.5" thickBot="1" x14ac:dyDescent="0.25">
      <c r="A84" s="95"/>
      <c r="B84" s="48"/>
      <c r="C84" s="48"/>
      <c r="D84" s="49">
        <f>IF(OR([1]RESTRINGIDOP3!B10=0),0,[1]RESTRINGIDOP3!B10/[1]RESTRINGIDOP3!B8)</f>
        <v>0.14666666666666667</v>
      </c>
      <c r="E84" s="48" t="s">
        <v>32</v>
      </c>
      <c r="F84" s="48"/>
      <c r="G84" s="48"/>
      <c r="H84" s="54"/>
      <c r="I84" s="48"/>
      <c r="J84" s="48"/>
      <c r="K84" s="48"/>
      <c r="L84" s="41">
        <f>IF(OR(D84=0),0,([1]RESTRINGIDOP3!F5/[1]RESTRINGIDOP3!B10))</f>
        <v>0.5</v>
      </c>
      <c r="M84" s="38"/>
      <c r="N84" s="41">
        <f>IF(OR(D84=0),0,([1]RESTRINGIDOP3!G5/[1]RESTRINGIDOP3!B10))</f>
        <v>0.5</v>
      </c>
      <c r="O84" s="41">
        <f t="shared" si="36"/>
        <v>1</v>
      </c>
      <c r="P84" s="38"/>
      <c r="Q84" s="38"/>
      <c r="R84" s="38"/>
      <c r="S84" s="38"/>
      <c r="T84" s="62"/>
    </row>
    <row r="85" spans="1:20" ht="13.5" thickBot="1" x14ac:dyDescent="0.25">
      <c r="A85" s="68"/>
      <c r="B85" s="69"/>
      <c r="C85" s="69"/>
      <c r="D85" s="70">
        <f>O81</f>
        <v>65</v>
      </c>
      <c r="E85" s="69" t="s">
        <v>33</v>
      </c>
      <c r="F85" s="69"/>
      <c r="G85" s="69"/>
      <c r="H85" s="96"/>
      <c r="I85" s="69"/>
      <c r="J85" s="69"/>
      <c r="K85" s="69"/>
      <c r="L85" s="72"/>
      <c r="M85" s="69"/>
      <c r="N85" s="72"/>
      <c r="O85" s="72"/>
      <c r="P85" s="69"/>
      <c r="Q85" s="69"/>
      <c r="R85" s="69"/>
      <c r="S85" s="69"/>
      <c r="T85" s="73"/>
    </row>
    <row r="91" spans="1:20" x14ac:dyDescent="0.2">
      <c r="T91" s="221">
        <f>+T81+'P II'!S47+'P I'!R31</f>
        <v>2307951127.1664424</v>
      </c>
    </row>
  </sheetData>
  <mergeCells count="19">
    <mergeCell ref="K14:K15"/>
    <mergeCell ref="B13:B15"/>
    <mergeCell ref="C13:C15"/>
    <mergeCell ref="M14:M15"/>
    <mergeCell ref="O14:O15"/>
    <mergeCell ref="S14:S15"/>
    <mergeCell ref="T14:T15"/>
    <mergeCell ref="A3:J3"/>
    <mergeCell ref="A5:J5"/>
    <mergeCell ref="D11:T11"/>
    <mergeCell ref="A13:A14"/>
    <mergeCell ref="D13:D15"/>
    <mergeCell ref="E13:I14"/>
    <mergeCell ref="J13:J15"/>
    <mergeCell ref="K13:O13"/>
    <mergeCell ref="P13:P15"/>
    <mergeCell ref="Q13:Q15"/>
    <mergeCell ref="R13:R15"/>
    <mergeCell ref="S13:T13"/>
  </mergeCells>
  <phoneticPr fontId="11" type="noConversion"/>
  <dataValidations xWindow="1425" yWindow="774" count="1">
    <dataValidation type="list" allowBlank="1" showInputMessage="1" showErrorMessage="1" prompt=" - Seleccione un área estratégica. No dejar en blanco o en &quot;0,0&quot; estos espacios." sqref="C16:C78" xr:uid="{38606895-58DA-45C8-A937-ACAF70FBD134}">
      <formula1>#REF!</formula1>
    </dataValidation>
  </dataValidations>
  <pageMargins left="0.6692913385826772" right="0.15748031496062992" top="0.43307086614173229" bottom="0.43307086614173229" header="0.31496062992125984" footer="0.31496062992125984"/>
  <pageSetup scale="65" orientation="landscape" horizontalDpi="4294967295" verticalDpi="4294967295" r:id="rId1"/>
  <legacyDrawing r:id="rId2"/>
  <extLst>
    <ext xmlns:x14="http://schemas.microsoft.com/office/spreadsheetml/2009/9/main" uri="{CCE6A557-97BC-4b89-ADB6-D9C93CAAB3DF}">
      <x14:dataValidations xmlns:xm="http://schemas.microsoft.com/office/excel/2006/main" xWindow="1425" yWindow="774" count="12">
        <x14:dataValidation type="list" allowBlank="1" showInputMessage="1" showErrorMessage="1" xr:uid="{F20161EA-DFD1-4060-9E9A-B90D7C758828}">
          <x14:formula1>
            <xm:f>'Base datos'!$C$3:$C$15</xm:f>
          </x14:formula1>
          <xm:sqref>J16:J17 J78:J80</xm:sqref>
        </x14:dataValidation>
        <x14:dataValidation type="list" allowBlank="1" showInputMessage="1" prompt=" - Seleccione una Área estratégica. No dejar en blanco o en &quot;0,0&quot; estos espacios." xr:uid="{9D7C7A67-A878-4D20-9F30-794005BFE330}">
          <x14:formula1>
            <xm:f>'Base datos'!$A$3:$A$8</xm:f>
          </x14:formula1>
          <xm:sqref>A79:A80</xm:sqref>
        </x14:dataValidation>
        <x14:dataValidation type="list" allowBlank="1" showInputMessage="1" showErrorMessage="1" xr:uid="{DE05B8EC-FB83-4149-809B-418CB35A50AE}">
          <x14:formula1>
            <xm:f>'Base datos'!$E$3:$E$4</xm:f>
          </x14:formula1>
          <xm:sqref>E78:E80</xm:sqref>
        </x14:dataValidation>
        <x14:dataValidation type="list" allowBlank="1" showInputMessage="1" showErrorMessage="1" xr:uid="{5936BADF-7350-4576-BBAC-FB430750AF58}">
          <x14:formula1>
            <xm:f>'Base datos'!$D$3:$D$22</xm:f>
          </x14:formula1>
          <xm:sqref>P16:P71</xm:sqref>
        </x14:dataValidation>
        <x14:dataValidation type="list" allowBlank="1" showInputMessage="1" showErrorMessage="1" xr:uid="{A0A404B1-525F-4781-BDCC-42AEEF92DDBE}">
          <x14:formula1>
            <xm:f>'Base datos'!$D$3:$D$24</xm:f>
          </x14:formula1>
          <xm:sqref>P72:P80</xm:sqref>
        </x14:dataValidation>
        <x14:dataValidation type="list" allowBlank="1" showInputMessage="1" showErrorMessage="1" xr:uid="{2CA7D841-89F3-4033-AA73-6116409978B9}">
          <x14:formula1>
            <xm:f>'Base datos'!$C$3:$C$17</xm:f>
          </x14:formula1>
          <xm:sqref>J18:J77</xm:sqref>
        </x14:dataValidation>
        <x14:dataValidation type="list" allowBlank="1" showInputMessage="1" showErrorMessage="1" prompt=" - Seleccione un área estratégica. No dejar en blanco o en &quot;0,0&quot; estos espacios." xr:uid="{8B5546A2-F38C-4C56-AE7A-70D2BB2A8D6B}">
          <x14:formula1>
            <xm:f>'Base datos'!$A$3:$A$8</xm:f>
          </x14:formula1>
          <xm:sqref>A16:A78</xm:sqref>
        </x14:dataValidation>
        <x14:dataValidation type="list" allowBlank="1" showInputMessage="1" showErrorMessage="1" prompt=" - " xr:uid="{AD2194D6-2E73-495C-A556-098A7F828AAA}">
          <x14:formula1>
            <xm:f>'Base datos'!$E$3:$E$4</xm:f>
          </x14:formula1>
          <xm:sqref>E16:E77</xm:sqref>
        </x14:dataValidation>
        <x14: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xr:uid="{7E7452EA-925E-4C59-BAF2-F6E606860E1E}">
          <x14:formula1>
            <xm:f>'Base datos'!$K$3:$K$24</xm:f>
          </x14:formula1>
          <xm:sqref>R16:R80</xm:sqref>
        </x14:dataValidation>
        <x14:dataValidation type="list" allowBlank="1" showInputMessage="1" showErrorMessage="1" prompt=" - " xr:uid="{761A4063-262A-4621-99A2-67EEB9763831}">
          <x14:formula1>
            <xm:f>'Base datos'!$J$3:$J$8</xm:f>
          </x14:formula1>
          <xm:sqref>Q16:Q80</xm:sqref>
        </x14:dataValidation>
        <x14:dataValidation type="list" allowBlank="1" showInputMessage="1" showErrorMessage="1" xr:uid="{183C6CEE-9776-4FDD-8628-2393EFAF977B}">
          <x14:formula1>
            <xm:f>'Base datos'!$M$3:$M$5</xm:f>
          </x14:formula1>
          <xm:sqref>K16:K80 M16:M80</xm:sqref>
        </x14:dataValidation>
        <x14:dataValidation type="list" allowBlank="1" showInputMessage="1" showErrorMessage="1" xr:uid="{9FF59342-0060-40E7-BE13-C2D1398CC15C}">
          <x14:formula1>
            <xm:f>'Base datos'!$B$3:$B$23</xm:f>
          </x14:formula1>
          <xm:sqref>D16:D80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FA72F-92EF-4D0B-8EAD-7D21A9538216}">
  <dimension ref="A1:S50"/>
  <sheetViews>
    <sheetView showGridLines="0" topLeftCell="F13" zoomScale="70" zoomScaleNormal="70" workbookViewId="0">
      <selection activeCell="G17" sqref="G17:G18"/>
    </sheetView>
  </sheetViews>
  <sheetFormatPr baseColWidth="10" defaultColWidth="10.85546875" defaultRowHeight="12.75" x14ac:dyDescent="0.2"/>
  <cols>
    <col min="1" max="1" width="16.42578125" style="19" customWidth="1"/>
    <col min="2" max="3" width="10.85546875" style="116" hidden="1" customWidth="1"/>
    <col min="4" max="4" width="22.5703125" style="19" customWidth="1"/>
    <col min="5" max="5" width="9.42578125" style="19" customWidth="1"/>
    <col min="6" max="6" width="6.7109375" style="19" customWidth="1"/>
    <col min="7" max="7" width="22.5703125" style="19" customWidth="1"/>
    <col min="8" max="8" width="13.5703125" style="19" customWidth="1"/>
    <col min="9" max="9" width="4.5703125" style="19" customWidth="1"/>
    <col min="10" max="10" width="8" style="19" customWidth="1"/>
    <col min="11" max="11" width="4.5703125" style="19" customWidth="1"/>
    <col min="12" max="12" width="5.85546875" style="19" bestFit="1" customWidth="1"/>
    <col min="13" max="13" width="11" style="19" hidden="1" customWidth="1"/>
    <col min="14" max="14" width="14.7109375" style="19" customWidth="1"/>
    <col min="15" max="15" width="12.7109375" style="19" customWidth="1"/>
    <col min="16" max="16" width="14.7109375" style="19" bestFit="1" customWidth="1"/>
    <col min="17" max="17" width="15.5703125" style="19" customWidth="1"/>
    <col min="18" max="18" width="16.28515625" style="19" customWidth="1"/>
    <col min="19" max="19" width="14.7109375" style="19" bestFit="1" customWidth="1"/>
    <col min="20" max="16384" width="10.85546875" style="19"/>
  </cols>
  <sheetData>
    <row r="1" spans="1:18" x14ac:dyDescent="0.2">
      <c r="A1" s="18" t="s">
        <v>0</v>
      </c>
      <c r="B1" s="112"/>
      <c r="C1" s="112"/>
      <c r="D1" s="5"/>
      <c r="E1" s="5"/>
      <c r="F1" s="17"/>
      <c r="G1" s="5"/>
      <c r="H1" s="5"/>
      <c r="I1" s="1"/>
      <c r="J1" s="1"/>
      <c r="K1" s="1"/>
      <c r="L1" s="1"/>
      <c r="M1" s="1"/>
      <c r="N1" s="1"/>
      <c r="O1" s="1"/>
      <c r="P1" s="1"/>
      <c r="Q1" s="1"/>
    </row>
    <row r="2" spans="1:18" x14ac:dyDescent="0.2">
      <c r="A2" s="18" t="str">
        <f>'[1]MARCO GENERAL'!D5</f>
        <v>MUNICIPALIDAD DE OROTINA</v>
      </c>
      <c r="B2" s="112"/>
      <c r="C2" s="112"/>
      <c r="D2" s="5"/>
      <c r="E2" s="5"/>
      <c r="F2" s="17"/>
      <c r="G2" s="5"/>
      <c r="H2" s="5"/>
      <c r="I2" s="1"/>
      <c r="J2" s="1"/>
      <c r="K2" s="1"/>
      <c r="L2" s="1"/>
      <c r="M2" s="1"/>
      <c r="N2" s="1"/>
      <c r="O2" s="1"/>
      <c r="P2" s="1"/>
      <c r="Q2" s="1"/>
    </row>
    <row r="3" spans="1:18" x14ac:dyDescent="0.2">
      <c r="A3" s="274">
        <f>'[1]MARCO GENERAL'!D7</f>
        <v>2023</v>
      </c>
      <c r="B3" s="275"/>
      <c r="C3" s="275"/>
      <c r="D3" s="275"/>
      <c r="E3" s="275"/>
      <c r="F3" s="275"/>
      <c r="G3" s="275"/>
      <c r="H3" s="275"/>
      <c r="I3" s="1"/>
      <c r="J3" s="1"/>
      <c r="K3" s="1"/>
      <c r="L3" s="1"/>
      <c r="M3" s="1"/>
      <c r="N3" s="1"/>
      <c r="O3" s="1"/>
      <c r="P3" s="1"/>
      <c r="Q3" s="1"/>
    </row>
    <row r="4" spans="1:18" x14ac:dyDescent="0.2">
      <c r="A4" s="18" t="s">
        <v>1</v>
      </c>
      <c r="B4" s="112"/>
      <c r="C4" s="112"/>
      <c r="D4" s="18"/>
      <c r="E4" s="18"/>
      <c r="F4" s="17"/>
      <c r="G4" s="18"/>
      <c r="H4" s="18"/>
      <c r="I4" s="1"/>
      <c r="J4" s="1"/>
      <c r="K4" s="1"/>
      <c r="L4" s="1"/>
      <c r="M4" s="1"/>
      <c r="N4" s="1"/>
      <c r="O4" s="1"/>
      <c r="P4" s="1"/>
      <c r="Q4" s="1"/>
    </row>
    <row r="5" spans="1:18" x14ac:dyDescent="0.2">
      <c r="A5" s="276" t="s">
        <v>191</v>
      </c>
      <c r="B5" s="275"/>
      <c r="C5" s="275"/>
      <c r="D5" s="275"/>
      <c r="E5" s="275"/>
      <c r="F5" s="275"/>
      <c r="G5" s="275"/>
      <c r="H5" s="275"/>
      <c r="I5" s="1"/>
      <c r="J5" s="1"/>
      <c r="K5" s="1"/>
      <c r="L5" s="1"/>
      <c r="M5" s="1"/>
      <c r="N5" s="1"/>
      <c r="O5" s="1"/>
      <c r="P5" s="1"/>
      <c r="Q5" s="1"/>
    </row>
    <row r="6" spans="1:18" x14ac:dyDescent="0.2">
      <c r="A6" s="18"/>
      <c r="B6" s="112"/>
      <c r="C6" s="112"/>
      <c r="D6" s="18"/>
      <c r="E6" s="18"/>
      <c r="F6" s="17"/>
      <c r="G6" s="18"/>
      <c r="H6" s="18"/>
      <c r="I6" s="1"/>
      <c r="J6" s="1"/>
      <c r="K6" s="1"/>
      <c r="L6" s="1"/>
      <c r="M6" s="1"/>
      <c r="N6" s="1"/>
      <c r="O6" s="1"/>
      <c r="P6" s="1"/>
      <c r="Q6" s="1"/>
    </row>
    <row r="7" spans="1:18" ht="27.95" customHeight="1" x14ac:dyDescent="0.2">
      <c r="A7" s="277" t="s">
        <v>192</v>
      </c>
      <c r="B7" s="278"/>
      <c r="C7" s="278"/>
      <c r="D7" s="278"/>
      <c r="E7" s="278"/>
      <c r="F7" s="278"/>
      <c r="G7" s="278"/>
      <c r="H7" s="278"/>
      <c r="I7" s="278"/>
      <c r="J7" s="278"/>
      <c r="K7" s="278"/>
      <c r="L7" s="278"/>
      <c r="M7" s="278"/>
      <c r="N7" s="278"/>
      <c r="O7" s="278"/>
      <c r="P7" s="278"/>
      <c r="Q7" s="278"/>
    </row>
    <row r="8" spans="1:18" x14ac:dyDescent="0.2">
      <c r="A8" s="279" t="s">
        <v>193</v>
      </c>
      <c r="B8" s="275"/>
      <c r="C8" s="275"/>
      <c r="D8" s="275"/>
      <c r="E8" s="275"/>
      <c r="F8" s="275"/>
      <c r="G8" s="275"/>
      <c r="H8" s="275"/>
      <c r="I8" s="275"/>
      <c r="J8" s="275"/>
      <c r="K8" s="275"/>
      <c r="L8" s="275"/>
      <c r="M8" s="275"/>
      <c r="N8" s="275"/>
      <c r="O8" s="275"/>
      <c r="P8" s="275"/>
      <c r="Q8" s="275"/>
    </row>
    <row r="9" spans="1:18" ht="13.5" thickBot="1" x14ac:dyDescent="0.25">
      <c r="A9" s="18"/>
      <c r="B9" s="112"/>
      <c r="C9" s="112"/>
      <c r="D9" s="18"/>
      <c r="E9" s="18"/>
      <c r="F9" s="17"/>
      <c r="G9" s="18"/>
      <c r="H9" s="18"/>
      <c r="I9" s="1"/>
      <c r="J9" s="1"/>
      <c r="K9" s="1"/>
      <c r="L9" s="1"/>
      <c r="M9" s="1"/>
      <c r="N9" s="1"/>
      <c r="O9" s="1"/>
      <c r="P9" s="1"/>
      <c r="Q9" s="1"/>
    </row>
    <row r="10" spans="1:18" ht="26.25" thickBot="1" x14ac:dyDescent="0.25">
      <c r="A10" s="55" t="s">
        <v>2</v>
      </c>
      <c r="B10" s="119"/>
      <c r="C10" s="119"/>
      <c r="D10" s="280" t="s">
        <v>69</v>
      </c>
      <c r="E10" s="281"/>
      <c r="F10" s="281"/>
      <c r="G10" s="281"/>
      <c r="H10" s="281"/>
      <c r="I10" s="281"/>
      <c r="J10" s="281"/>
      <c r="K10" s="281"/>
      <c r="L10" s="281"/>
      <c r="M10" s="281"/>
      <c r="N10" s="281"/>
      <c r="O10" s="281"/>
      <c r="P10" s="281"/>
      <c r="Q10" s="281"/>
      <c r="R10" s="283"/>
    </row>
    <row r="11" spans="1:18" ht="23.45" customHeight="1" thickBot="1" x14ac:dyDescent="0.25">
      <c r="A11" s="262" t="s">
        <v>3</v>
      </c>
      <c r="B11" s="264" t="s">
        <v>4</v>
      </c>
      <c r="C11" s="265" t="s">
        <v>5</v>
      </c>
      <c r="D11" s="266" t="s">
        <v>6</v>
      </c>
      <c r="E11" s="267" t="s">
        <v>7</v>
      </c>
      <c r="F11" s="269"/>
      <c r="G11" s="270"/>
      <c r="H11" s="252" t="s">
        <v>8</v>
      </c>
      <c r="I11" s="254" t="s">
        <v>9</v>
      </c>
      <c r="J11" s="255"/>
      <c r="K11" s="255"/>
      <c r="L11" s="255"/>
      <c r="M11" s="256"/>
      <c r="N11" s="266" t="s">
        <v>10</v>
      </c>
      <c r="O11" s="266" t="s">
        <v>95</v>
      </c>
      <c r="P11" s="266" t="s">
        <v>96</v>
      </c>
      <c r="Q11" s="257" t="s">
        <v>11</v>
      </c>
      <c r="R11" s="285"/>
    </row>
    <row r="12" spans="1:18" ht="26.1" customHeight="1" thickBot="1" x14ac:dyDescent="0.25">
      <c r="A12" s="263"/>
      <c r="B12" s="258"/>
      <c r="C12" s="253"/>
      <c r="D12" s="253"/>
      <c r="E12" s="271"/>
      <c r="F12" s="272"/>
      <c r="G12" s="273"/>
      <c r="H12" s="253"/>
      <c r="I12" s="286" t="s">
        <v>70</v>
      </c>
      <c r="J12" s="20" t="s">
        <v>12</v>
      </c>
      <c r="K12" s="286" t="s">
        <v>71</v>
      </c>
      <c r="L12" s="20" t="s">
        <v>12</v>
      </c>
      <c r="M12" s="288" t="s">
        <v>13</v>
      </c>
      <c r="N12" s="253"/>
      <c r="O12" s="253"/>
      <c r="P12" s="253"/>
      <c r="Q12" s="266" t="s">
        <v>14</v>
      </c>
      <c r="R12" s="292" t="s">
        <v>15</v>
      </c>
    </row>
    <row r="13" spans="1:18" ht="34.5" customHeight="1" thickBot="1" x14ac:dyDescent="0.25">
      <c r="A13" s="56" t="s">
        <v>16</v>
      </c>
      <c r="B13" s="258"/>
      <c r="C13" s="253"/>
      <c r="D13" s="253"/>
      <c r="E13" s="130" t="s">
        <v>138</v>
      </c>
      <c r="F13" s="130" t="s">
        <v>140</v>
      </c>
      <c r="G13" s="43" t="s">
        <v>17</v>
      </c>
      <c r="H13" s="253"/>
      <c r="I13" s="287"/>
      <c r="J13" s="44"/>
      <c r="K13" s="287"/>
      <c r="L13" s="44"/>
      <c r="M13" s="289"/>
      <c r="N13" s="253"/>
      <c r="O13" s="253"/>
      <c r="P13" s="253"/>
      <c r="Q13" s="253"/>
      <c r="R13" s="293"/>
    </row>
    <row r="14" spans="1:18" ht="15" x14ac:dyDescent="0.25">
      <c r="A14" s="88"/>
      <c r="B14" s="113"/>
      <c r="C14" s="113"/>
      <c r="D14" s="89"/>
      <c r="E14" s="151"/>
      <c r="F14" s="138"/>
      <c r="G14" s="89"/>
      <c r="H14" s="89"/>
      <c r="I14" s="24"/>
      <c r="J14" s="90">
        <f t="shared" ref="J14:J42" si="0">IF(OR(I14=0),0,(I14/(I14+K14)))</f>
        <v>0</v>
      </c>
      <c r="K14" s="24"/>
      <c r="L14" s="90">
        <f t="shared" ref="L14:L42" si="1">IF(OR(K14=0),0,(K14/(I14+K14)))</f>
        <v>0</v>
      </c>
      <c r="M14" s="100">
        <f t="shared" ref="M14:M42" si="2">J14+L14</f>
        <v>0</v>
      </c>
      <c r="N14" s="89"/>
      <c r="O14" s="89"/>
      <c r="P14" s="135"/>
      <c r="Q14" s="139"/>
      <c r="R14" s="140"/>
    </row>
    <row r="15" spans="1:18" ht="15" x14ac:dyDescent="0.25">
      <c r="A15" s="74"/>
      <c r="B15" s="114"/>
      <c r="C15" s="114"/>
      <c r="D15" s="23"/>
      <c r="E15" s="136"/>
      <c r="F15" s="125"/>
      <c r="G15" s="23"/>
      <c r="H15" s="23"/>
      <c r="I15" s="24"/>
      <c r="J15" s="83">
        <f t="shared" si="0"/>
        <v>0</v>
      </c>
      <c r="K15" s="24"/>
      <c r="L15" s="83">
        <f t="shared" si="1"/>
        <v>0</v>
      </c>
      <c r="M15" s="98">
        <f t="shared" si="2"/>
        <v>0</v>
      </c>
      <c r="N15" s="23"/>
      <c r="O15" s="23"/>
      <c r="P15" s="118"/>
      <c r="Q15" s="21"/>
      <c r="R15" s="101"/>
    </row>
    <row r="16" spans="1:18" ht="15" x14ac:dyDescent="0.25">
      <c r="A16" s="74"/>
      <c r="B16" s="114"/>
      <c r="C16" s="114"/>
      <c r="D16" s="23"/>
      <c r="E16" s="136"/>
      <c r="F16" s="125"/>
      <c r="G16" s="23"/>
      <c r="H16" s="23"/>
      <c r="I16" s="24"/>
      <c r="J16" s="83">
        <f t="shared" si="0"/>
        <v>0</v>
      </c>
      <c r="K16" s="24"/>
      <c r="L16" s="83">
        <f t="shared" si="1"/>
        <v>0</v>
      </c>
      <c r="M16" s="98">
        <f t="shared" si="2"/>
        <v>0</v>
      </c>
      <c r="N16" s="23"/>
      <c r="O16" s="23"/>
      <c r="P16" s="118"/>
      <c r="Q16" s="22"/>
      <c r="R16" s="102"/>
    </row>
    <row r="17" spans="1:18" ht="15" x14ac:dyDescent="0.25">
      <c r="A17" s="74"/>
      <c r="B17" s="114"/>
      <c r="C17" s="114"/>
      <c r="D17" s="23"/>
      <c r="E17" s="136"/>
      <c r="F17" s="125"/>
      <c r="G17" s="23"/>
      <c r="H17" s="23"/>
      <c r="I17" s="24"/>
      <c r="J17" s="83">
        <f t="shared" si="0"/>
        <v>0</v>
      </c>
      <c r="K17" s="24"/>
      <c r="L17" s="83">
        <f t="shared" si="1"/>
        <v>0</v>
      </c>
      <c r="M17" s="98">
        <f t="shared" si="2"/>
        <v>0</v>
      </c>
      <c r="N17" s="23"/>
      <c r="O17" s="23"/>
      <c r="P17" s="118"/>
      <c r="Q17" s="22"/>
      <c r="R17" s="103"/>
    </row>
    <row r="18" spans="1:18" ht="15" x14ac:dyDescent="0.25">
      <c r="A18" s="74"/>
      <c r="B18" s="114"/>
      <c r="C18" s="114"/>
      <c r="D18" s="23"/>
      <c r="E18" s="136"/>
      <c r="F18" s="125"/>
      <c r="G18" s="23"/>
      <c r="H18" s="23"/>
      <c r="I18" s="24"/>
      <c r="J18" s="83">
        <f t="shared" si="0"/>
        <v>0</v>
      </c>
      <c r="K18" s="24"/>
      <c r="L18" s="83">
        <f t="shared" si="1"/>
        <v>0</v>
      </c>
      <c r="M18" s="98">
        <f t="shared" si="2"/>
        <v>0</v>
      </c>
      <c r="N18" s="23"/>
      <c r="O18" s="23"/>
      <c r="P18" s="118"/>
      <c r="Q18" s="22"/>
      <c r="R18" s="103"/>
    </row>
    <row r="19" spans="1:18" ht="15" x14ac:dyDescent="0.25">
      <c r="A19" s="74"/>
      <c r="B19" s="114"/>
      <c r="C19" s="114"/>
      <c r="D19" s="23"/>
      <c r="E19" s="136"/>
      <c r="F19" s="125"/>
      <c r="G19" s="23"/>
      <c r="H19" s="23"/>
      <c r="I19" s="24"/>
      <c r="J19" s="83">
        <f t="shared" si="0"/>
        <v>0</v>
      </c>
      <c r="K19" s="24"/>
      <c r="L19" s="83">
        <f t="shared" si="1"/>
        <v>0</v>
      </c>
      <c r="M19" s="98">
        <f t="shared" si="2"/>
        <v>0</v>
      </c>
      <c r="N19" s="23"/>
      <c r="O19" s="23"/>
      <c r="P19" s="118"/>
      <c r="Q19" s="22"/>
      <c r="R19" s="103"/>
    </row>
    <row r="20" spans="1:18" ht="15" x14ac:dyDescent="0.25">
      <c r="A20" s="74"/>
      <c r="B20" s="114"/>
      <c r="C20" s="114"/>
      <c r="D20" s="23"/>
      <c r="E20" s="136"/>
      <c r="F20" s="125"/>
      <c r="G20" s="25"/>
      <c r="H20" s="23"/>
      <c r="I20" s="24"/>
      <c r="J20" s="83">
        <f>IF(OR(I20=0),0,(I20/(I20+K20)))</f>
        <v>0</v>
      </c>
      <c r="K20" s="24"/>
      <c r="L20" s="83">
        <f>IF(OR(K20=0),0,(K20/(I20+K20)))</f>
        <v>0</v>
      </c>
      <c r="M20" s="98">
        <f>J20+L20</f>
        <v>0</v>
      </c>
      <c r="N20" s="23"/>
      <c r="O20" s="23"/>
      <c r="P20" s="118"/>
      <c r="Q20" s="22"/>
      <c r="R20" s="103"/>
    </row>
    <row r="21" spans="1:18" ht="15" x14ac:dyDescent="0.25">
      <c r="A21" s="74"/>
      <c r="B21" s="114"/>
      <c r="C21" s="114"/>
      <c r="D21" s="23"/>
      <c r="E21" s="136"/>
      <c r="F21" s="125"/>
      <c r="G21" s="23"/>
      <c r="H21" s="23"/>
      <c r="I21" s="24"/>
      <c r="J21" s="83">
        <f t="shared" si="0"/>
        <v>0</v>
      </c>
      <c r="K21" s="24"/>
      <c r="L21" s="83">
        <f t="shared" si="1"/>
        <v>0</v>
      </c>
      <c r="M21" s="98">
        <f t="shared" si="2"/>
        <v>0</v>
      </c>
      <c r="N21" s="23"/>
      <c r="O21" s="23"/>
      <c r="P21" s="118"/>
      <c r="Q21" s="22"/>
      <c r="R21" s="103"/>
    </row>
    <row r="22" spans="1:18" ht="15" x14ac:dyDescent="0.25">
      <c r="A22" s="74"/>
      <c r="B22" s="114"/>
      <c r="C22" s="114"/>
      <c r="D22" s="23"/>
      <c r="E22" s="136"/>
      <c r="F22" s="125"/>
      <c r="G22" s="23"/>
      <c r="H22" s="23"/>
      <c r="I22" s="24"/>
      <c r="J22" s="83">
        <f t="shared" si="0"/>
        <v>0</v>
      </c>
      <c r="K22" s="24"/>
      <c r="L22" s="83">
        <f t="shared" si="1"/>
        <v>0</v>
      </c>
      <c r="M22" s="98">
        <f t="shared" si="2"/>
        <v>0</v>
      </c>
      <c r="N22" s="23"/>
      <c r="O22" s="23"/>
      <c r="P22" s="118"/>
      <c r="Q22" s="22"/>
      <c r="R22" s="103"/>
    </row>
    <row r="23" spans="1:18" ht="15" x14ac:dyDescent="0.25">
      <c r="A23" s="74"/>
      <c r="B23" s="114"/>
      <c r="C23" s="114"/>
      <c r="D23" s="23"/>
      <c r="E23" s="136"/>
      <c r="F23" s="125"/>
      <c r="G23" s="23"/>
      <c r="H23" s="23"/>
      <c r="I23" s="24"/>
      <c r="J23" s="83">
        <f t="shared" si="0"/>
        <v>0</v>
      </c>
      <c r="K23" s="24"/>
      <c r="L23" s="83">
        <f t="shared" si="1"/>
        <v>0</v>
      </c>
      <c r="M23" s="98">
        <f t="shared" si="2"/>
        <v>0</v>
      </c>
      <c r="N23" s="23"/>
      <c r="O23" s="23"/>
      <c r="P23" s="118"/>
      <c r="Q23" s="22"/>
      <c r="R23" s="102"/>
    </row>
    <row r="24" spans="1:18" ht="15" x14ac:dyDescent="0.25">
      <c r="A24" s="74"/>
      <c r="B24" s="114"/>
      <c r="C24" s="114"/>
      <c r="D24" s="23"/>
      <c r="E24" s="136"/>
      <c r="F24" s="125"/>
      <c r="G24" s="23"/>
      <c r="H24" s="23"/>
      <c r="I24" s="24"/>
      <c r="J24" s="83">
        <f>IF(OR(I24=0),0,(I24/(I24+K24)))</f>
        <v>0</v>
      </c>
      <c r="K24" s="24"/>
      <c r="L24" s="83">
        <f>IF(OR(K24=0),0,(K24/(I24+K24)))</f>
        <v>0</v>
      </c>
      <c r="M24" s="98">
        <f>J24+L24</f>
        <v>0</v>
      </c>
      <c r="N24" s="23"/>
      <c r="O24" s="23"/>
      <c r="P24" s="118"/>
      <c r="Q24" s="22"/>
      <c r="R24" s="102"/>
    </row>
    <row r="25" spans="1:18" ht="15" x14ac:dyDescent="0.25">
      <c r="A25" s="74"/>
      <c r="B25" s="114"/>
      <c r="C25" s="114"/>
      <c r="D25" s="23"/>
      <c r="E25" s="136"/>
      <c r="F25" s="125"/>
      <c r="G25" s="23"/>
      <c r="H25" s="23"/>
      <c r="I25" s="24"/>
      <c r="J25" s="83">
        <f t="shared" si="0"/>
        <v>0</v>
      </c>
      <c r="K25" s="24"/>
      <c r="L25" s="83">
        <f t="shared" si="1"/>
        <v>0</v>
      </c>
      <c r="M25" s="98">
        <f t="shared" si="2"/>
        <v>0</v>
      </c>
      <c r="N25" s="23"/>
      <c r="O25" s="23"/>
      <c r="P25" s="118"/>
      <c r="Q25" s="22"/>
      <c r="R25" s="103"/>
    </row>
    <row r="26" spans="1:18" ht="15" x14ac:dyDescent="0.25">
      <c r="A26" s="74"/>
      <c r="B26" s="114"/>
      <c r="C26" s="114"/>
      <c r="D26" s="23"/>
      <c r="E26" s="136"/>
      <c r="F26" s="125"/>
      <c r="G26" s="23"/>
      <c r="H26" s="23"/>
      <c r="I26" s="24"/>
      <c r="J26" s="83">
        <f t="shared" si="0"/>
        <v>0</v>
      </c>
      <c r="K26" s="24"/>
      <c r="L26" s="83">
        <f t="shared" si="1"/>
        <v>0</v>
      </c>
      <c r="M26" s="98">
        <f t="shared" si="2"/>
        <v>0</v>
      </c>
      <c r="N26" s="23"/>
      <c r="O26" s="23"/>
      <c r="P26" s="118"/>
      <c r="Q26" s="22"/>
      <c r="R26" s="103"/>
    </row>
    <row r="27" spans="1:18" ht="15" x14ac:dyDescent="0.25">
      <c r="A27" s="74"/>
      <c r="B27" s="114"/>
      <c r="C27" s="114"/>
      <c r="D27" s="23"/>
      <c r="E27" s="136"/>
      <c r="F27" s="125"/>
      <c r="G27" s="23"/>
      <c r="H27" s="23"/>
      <c r="I27" s="24"/>
      <c r="J27" s="83">
        <f t="shared" si="0"/>
        <v>0</v>
      </c>
      <c r="K27" s="24"/>
      <c r="L27" s="83">
        <f t="shared" si="1"/>
        <v>0</v>
      </c>
      <c r="M27" s="98">
        <f t="shared" si="2"/>
        <v>0</v>
      </c>
      <c r="N27" s="23"/>
      <c r="O27" s="23"/>
      <c r="P27" s="118"/>
      <c r="Q27" s="22"/>
      <c r="R27" s="103"/>
    </row>
    <row r="28" spans="1:18" ht="15" x14ac:dyDescent="0.25">
      <c r="A28" s="74"/>
      <c r="B28" s="114"/>
      <c r="C28" s="114"/>
      <c r="D28" s="23"/>
      <c r="E28" s="136"/>
      <c r="F28" s="125"/>
      <c r="G28" s="23"/>
      <c r="H28" s="23"/>
      <c r="I28" s="24"/>
      <c r="J28" s="83">
        <f t="shared" si="0"/>
        <v>0</v>
      </c>
      <c r="K28" s="24"/>
      <c r="L28" s="83">
        <f t="shared" si="1"/>
        <v>0</v>
      </c>
      <c r="M28" s="98">
        <f t="shared" si="2"/>
        <v>0</v>
      </c>
      <c r="N28" s="23"/>
      <c r="O28" s="23"/>
      <c r="P28" s="118"/>
      <c r="Q28" s="22"/>
      <c r="R28" s="103"/>
    </row>
    <row r="29" spans="1:18" ht="15" x14ac:dyDescent="0.25">
      <c r="A29" s="74"/>
      <c r="B29" s="114"/>
      <c r="C29" s="114"/>
      <c r="D29" s="23"/>
      <c r="E29" s="136"/>
      <c r="F29" s="125"/>
      <c r="G29" s="23"/>
      <c r="H29" s="23"/>
      <c r="I29" s="24"/>
      <c r="J29" s="83">
        <f t="shared" si="0"/>
        <v>0</v>
      </c>
      <c r="K29" s="24"/>
      <c r="L29" s="83">
        <f t="shared" si="1"/>
        <v>0</v>
      </c>
      <c r="M29" s="98">
        <f t="shared" si="2"/>
        <v>0</v>
      </c>
      <c r="N29" s="23"/>
      <c r="O29" s="23"/>
      <c r="P29" s="118"/>
      <c r="Q29" s="22"/>
      <c r="R29" s="103"/>
    </row>
    <row r="30" spans="1:18" ht="15" x14ac:dyDescent="0.25">
      <c r="A30" s="74"/>
      <c r="B30" s="114"/>
      <c r="C30" s="114"/>
      <c r="D30" s="23"/>
      <c r="E30" s="136"/>
      <c r="F30" s="125"/>
      <c r="G30" s="23"/>
      <c r="H30" s="23"/>
      <c r="I30" s="24"/>
      <c r="J30" s="83">
        <f t="shared" si="0"/>
        <v>0</v>
      </c>
      <c r="K30" s="24"/>
      <c r="L30" s="83">
        <f t="shared" si="1"/>
        <v>0</v>
      </c>
      <c r="M30" s="98">
        <f t="shared" si="2"/>
        <v>0</v>
      </c>
      <c r="N30" s="23"/>
      <c r="O30" s="23"/>
      <c r="P30" s="118"/>
      <c r="Q30" s="22"/>
      <c r="R30" s="103"/>
    </row>
    <row r="31" spans="1:18" ht="15" x14ac:dyDescent="0.25">
      <c r="A31" s="74"/>
      <c r="B31" s="114"/>
      <c r="C31" s="114"/>
      <c r="D31" s="23"/>
      <c r="E31" s="136"/>
      <c r="F31" s="125"/>
      <c r="G31" s="23"/>
      <c r="H31" s="23"/>
      <c r="I31" s="24"/>
      <c r="J31" s="83">
        <f t="shared" si="0"/>
        <v>0</v>
      </c>
      <c r="K31" s="24"/>
      <c r="L31" s="83">
        <f t="shared" si="1"/>
        <v>0</v>
      </c>
      <c r="M31" s="98">
        <f t="shared" si="2"/>
        <v>0</v>
      </c>
      <c r="N31" s="23"/>
      <c r="O31" s="23"/>
      <c r="P31" s="118"/>
      <c r="Q31" s="22"/>
      <c r="R31" s="103"/>
    </row>
    <row r="32" spans="1:18" ht="15" x14ac:dyDescent="0.25">
      <c r="A32" s="74"/>
      <c r="B32" s="114"/>
      <c r="C32" s="114"/>
      <c r="D32" s="23"/>
      <c r="E32" s="136"/>
      <c r="F32" s="125"/>
      <c r="G32" s="23"/>
      <c r="H32" s="23"/>
      <c r="I32" s="24"/>
      <c r="J32" s="83">
        <f t="shared" si="0"/>
        <v>0</v>
      </c>
      <c r="K32" s="24"/>
      <c r="L32" s="83">
        <f t="shared" si="1"/>
        <v>0</v>
      </c>
      <c r="M32" s="98">
        <f t="shared" si="2"/>
        <v>0</v>
      </c>
      <c r="N32" s="23"/>
      <c r="O32" s="23"/>
      <c r="P32" s="118"/>
      <c r="Q32" s="22"/>
      <c r="R32" s="103"/>
    </row>
    <row r="33" spans="1:19" ht="15" x14ac:dyDescent="0.25">
      <c r="A33" s="74"/>
      <c r="B33" s="114"/>
      <c r="C33" s="114"/>
      <c r="D33" s="23"/>
      <c r="E33" s="136"/>
      <c r="F33" s="125"/>
      <c r="G33" s="23"/>
      <c r="H33" s="23"/>
      <c r="I33" s="24"/>
      <c r="J33" s="83">
        <f t="shared" si="0"/>
        <v>0</v>
      </c>
      <c r="K33" s="24"/>
      <c r="L33" s="83">
        <f t="shared" si="1"/>
        <v>0</v>
      </c>
      <c r="M33" s="98">
        <f t="shared" si="2"/>
        <v>0</v>
      </c>
      <c r="N33" s="23"/>
      <c r="O33" s="23"/>
      <c r="P33" s="118"/>
      <c r="Q33" s="99"/>
      <c r="R33" s="103"/>
    </row>
    <row r="34" spans="1:19" ht="15" x14ac:dyDescent="0.25">
      <c r="A34" s="74"/>
      <c r="B34" s="114"/>
      <c r="C34" s="114"/>
      <c r="D34" s="23"/>
      <c r="E34" s="136"/>
      <c r="F34" s="125"/>
      <c r="G34" s="23"/>
      <c r="H34" s="23"/>
      <c r="I34" s="24"/>
      <c r="J34" s="83">
        <f t="shared" si="0"/>
        <v>0</v>
      </c>
      <c r="K34" s="24"/>
      <c r="L34" s="83">
        <f t="shared" si="1"/>
        <v>0</v>
      </c>
      <c r="M34" s="98">
        <f t="shared" si="2"/>
        <v>0</v>
      </c>
      <c r="N34" s="23"/>
      <c r="O34" s="23"/>
      <c r="P34" s="118"/>
      <c r="Q34" s="22"/>
      <c r="R34" s="102"/>
    </row>
    <row r="35" spans="1:19" ht="15" x14ac:dyDescent="0.25">
      <c r="A35" s="74"/>
      <c r="B35" s="114"/>
      <c r="C35" s="114"/>
      <c r="D35" s="23"/>
      <c r="E35" s="136"/>
      <c r="F35" s="125"/>
      <c r="G35" s="23"/>
      <c r="H35" s="23"/>
      <c r="I35" s="24"/>
      <c r="J35" s="83">
        <f t="shared" si="0"/>
        <v>0</v>
      </c>
      <c r="K35" s="24"/>
      <c r="L35" s="83">
        <f t="shared" si="1"/>
        <v>0</v>
      </c>
      <c r="M35" s="98">
        <f t="shared" si="2"/>
        <v>0</v>
      </c>
      <c r="N35" s="23"/>
      <c r="O35" s="23"/>
      <c r="P35" s="118"/>
      <c r="Q35" s="22"/>
      <c r="R35" s="103"/>
    </row>
    <row r="36" spans="1:19" ht="15" x14ac:dyDescent="0.25">
      <c r="A36" s="74"/>
      <c r="B36" s="114"/>
      <c r="C36" s="114"/>
      <c r="D36" s="23"/>
      <c r="E36" s="136"/>
      <c r="F36" s="125"/>
      <c r="G36" s="23"/>
      <c r="H36" s="23"/>
      <c r="I36" s="24"/>
      <c r="J36" s="83">
        <f t="shared" si="0"/>
        <v>0</v>
      </c>
      <c r="K36" s="24"/>
      <c r="L36" s="83">
        <f t="shared" si="1"/>
        <v>0</v>
      </c>
      <c r="M36" s="98">
        <f t="shared" si="2"/>
        <v>0</v>
      </c>
      <c r="N36" s="23"/>
      <c r="O36" s="23"/>
      <c r="P36" s="118"/>
      <c r="Q36" s="22"/>
      <c r="R36" s="102"/>
    </row>
    <row r="37" spans="1:19" ht="15" x14ac:dyDescent="0.25">
      <c r="A37" s="74"/>
      <c r="B37" s="114"/>
      <c r="C37" s="114"/>
      <c r="D37" s="23"/>
      <c r="E37" s="136"/>
      <c r="F37" s="125"/>
      <c r="G37" s="25"/>
      <c r="H37" s="23"/>
      <c r="I37" s="24"/>
      <c r="J37" s="83">
        <f>IF(OR(I37=0),0,(I37/(I37+K37)))</f>
        <v>0</v>
      </c>
      <c r="K37" s="24"/>
      <c r="L37" s="83">
        <f>IF(OR(K37=0),0,(K37/(I37+K37)))</f>
        <v>0</v>
      </c>
      <c r="M37" s="98">
        <f>J37+L37</f>
        <v>0</v>
      </c>
      <c r="N37" s="23"/>
      <c r="O37" s="23"/>
      <c r="P37" s="118"/>
      <c r="Q37" s="22"/>
      <c r="R37" s="102"/>
    </row>
    <row r="38" spans="1:19" ht="15" x14ac:dyDescent="0.25">
      <c r="A38" s="74"/>
      <c r="B38" s="114"/>
      <c r="C38" s="114"/>
      <c r="D38" s="23"/>
      <c r="E38" s="136"/>
      <c r="F38" s="125"/>
      <c r="G38" s="23"/>
      <c r="H38" s="23"/>
      <c r="I38" s="24"/>
      <c r="J38" s="83">
        <f t="shared" ref="J38:J41" si="3">IF(OR(I38=0),0,(I38/(I38+K38)))</f>
        <v>0</v>
      </c>
      <c r="K38" s="24"/>
      <c r="L38" s="83">
        <f t="shared" ref="L38:L41" si="4">IF(OR(K38=0),0,(K38/(I38+K38)))</f>
        <v>0</v>
      </c>
      <c r="M38" s="98">
        <f t="shared" ref="M38:M41" si="5">J38+L38</f>
        <v>0</v>
      </c>
      <c r="N38" s="23"/>
      <c r="O38" s="23"/>
      <c r="P38" s="118"/>
      <c r="Q38" s="22"/>
      <c r="R38" s="103"/>
    </row>
    <row r="39" spans="1:19" ht="15" x14ac:dyDescent="0.25">
      <c r="A39" s="74"/>
      <c r="B39" s="114"/>
      <c r="C39" s="114"/>
      <c r="D39" s="23"/>
      <c r="E39" s="136"/>
      <c r="F39" s="125"/>
      <c r="G39" s="23"/>
      <c r="H39" s="23"/>
      <c r="I39" s="24"/>
      <c r="J39" s="83">
        <f t="shared" si="3"/>
        <v>0</v>
      </c>
      <c r="K39" s="24"/>
      <c r="L39" s="83">
        <f t="shared" si="4"/>
        <v>0</v>
      </c>
      <c r="M39" s="98">
        <f t="shared" si="5"/>
        <v>0</v>
      </c>
      <c r="N39" s="23"/>
      <c r="O39" s="23"/>
      <c r="P39" s="118"/>
      <c r="Q39" s="22"/>
      <c r="R39" s="103"/>
    </row>
    <row r="40" spans="1:19" ht="15" x14ac:dyDescent="0.25">
      <c r="A40" s="74"/>
      <c r="B40" s="114"/>
      <c r="C40" s="114"/>
      <c r="D40" s="23"/>
      <c r="E40" s="136"/>
      <c r="F40" s="125"/>
      <c r="G40" s="23"/>
      <c r="H40" s="23"/>
      <c r="I40" s="24"/>
      <c r="J40" s="83">
        <f t="shared" si="3"/>
        <v>0</v>
      </c>
      <c r="K40" s="24"/>
      <c r="L40" s="83">
        <f t="shared" si="4"/>
        <v>0</v>
      </c>
      <c r="M40" s="98">
        <f t="shared" si="5"/>
        <v>0</v>
      </c>
      <c r="N40" s="23"/>
      <c r="O40" s="23"/>
      <c r="P40" s="118"/>
      <c r="Q40" s="22"/>
      <c r="R40" s="103"/>
    </row>
    <row r="41" spans="1:19" ht="15" x14ac:dyDescent="0.25">
      <c r="A41" s="74"/>
      <c r="B41" s="114"/>
      <c r="C41" s="114"/>
      <c r="D41" s="23"/>
      <c r="E41" s="136"/>
      <c r="F41" s="125"/>
      <c r="G41" s="23"/>
      <c r="H41" s="23"/>
      <c r="I41" s="24"/>
      <c r="J41" s="83">
        <f t="shared" si="3"/>
        <v>0</v>
      </c>
      <c r="K41" s="24"/>
      <c r="L41" s="83">
        <f t="shared" si="4"/>
        <v>0</v>
      </c>
      <c r="M41" s="98">
        <f t="shared" si="5"/>
        <v>0</v>
      </c>
      <c r="N41" s="23"/>
      <c r="O41" s="23"/>
      <c r="P41" s="118"/>
      <c r="Q41" s="22"/>
      <c r="R41" s="103"/>
    </row>
    <row r="42" spans="1:19" ht="15.75" thickBot="1" x14ac:dyDescent="0.3">
      <c r="A42" s="97"/>
      <c r="B42" s="115"/>
      <c r="C42" s="115"/>
      <c r="D42" s="93"/>
      <c r="E42" s="152"/>
      <c r="F42" s="141"/>
      <c r="G42" s="104"/>
      <c r="H42" s="93"/>
      <c r="I42" s="24"/>
      <c r="J42" s="94">
        <f t="shared" si="0"/>
        <v>0</v>
      </c>
      <c r="K42" s="24"/>
      <c r="L42" s="94">
        <f t="shared" si="1"/>
        <v>0</v>
      </c>
      <c r="M42" s="105">
        <f t="shared" si="2"/>
        <v>0</v>
      </c>
      <c r="N42" s="93"/>
      <c r="O42" s="93"/>
      <c r="P42" s="142"/>
      <c r="Q42" s="106"/>
      <c r="R42" s="107"/>
    </row>
    <row r="43" spans="1:19" ht="13.5" thickBot="1" x14ac:dyDescent="0.25">
      <c r="A43" s="57"/>
      <c r="B43" s="120"/>
      <c r="C43" s="120"/>
      <c r="D43" s="26" t="s">
        <v>29</v>
      </c>
      <c r="E43" s="27"/>
      <c r="F43" s="28"/>
      <c r="G43" s="29"/>
      <c r="H43" s="30"/>
      <c r="I43" s="30"/>
      <c r="J43" s="31">
        <f>SUM(J14:J42)</f>
        <v>0</v>
      </c>
      <c r="K43" s="30"/>
      <c r="L43" s="31">
        <f>SUM(L14:L42)</f>
        <v>0</v>
      </c>
      <c r="M43" s="32">
        <f>SUM(M14:M42)</f>
        <v>0</v>
      </c>
      <c r="N43" s="30"/>
      <c r="O43" s="29"/>
      <c r="P43" s="29"/>
      <c r="Q43" s="33">
        <f>SUM(Q14:Q42)</f>
        <v>0</v>
      </c>
      <c r="R43" s="58">
        <f>SUM(R14:R42)</f>
        <v>0</v>
      </c>
      <c r="S43" s="128"/>
    </row>
    <row r="44" spans="1:19" ht="13.5" thickBot="1" x14ac:dyDescent="0.25">
      <c r="A44" s="59" t="s">
        <v>30</v>
      </c>
      <c r="B44" s="121"/>
      <c r="C44" s="121"/>
      <c r="D44" s="34"/>
      <c r="E44" s="35"/>
      <c r="F44" s="36"/>
      <c r="G44" s="34"/>
      <c r="H44" s="34"/>
      <c r="I44" s="34"/>
      <c r="J44" s="37">
        <f>IF(OR(J43=0),0,J43/M43)</f>
        <v>0</v>
      </c>
      <c r="K44" s="34"/>
      <c r="L44" s="37">
        <f>IF(OR(L43=0),0,L43/M43)</f>
        <v>0</v>
      </c>
      <c r="M44" s="37" t="e">
        <f>SUM(M14:M42)/M43</f>
        <v>#DIV/0!</v>
      </c>
      <c r="N44" s="34"/>
      <c r="O44" s="34"/>
      <c r="P44" s="34"/>
      <c r="Q44" s="34"/>
      <c r="R44" s="60"/>
    </row>
    <row r="45" spans="1:19" ht="13.5" thickBot="1" x14ac:dyDescent="0.25">
      <c r="A45" s="61"/>
      <c r="B45" s="122"/>
      <c r="C45" s="122"/>
      <c r="D45" s="39">
        <f>IF(OR([1]RESTRINGIDOP1!B9=0),0,[1]RESTRINGIDOP1!B9/[1]RESTRINGIDOP1!B8)</f>
        <v>0.39130434782608697</v>
      </c>
      <c r="E45" s="38" t="s">
        <v>31</v>
      </c>
      <c r="F45" s="40"/>
      <c r="G45" s="38"/>
      <c r="H45" s="38"/>
      <c r="I45" s="38"/>
      <c r="J45" s="41">
        <f>IF(OR(D45=0),0,([1]RESTRINGIDOP1!C5/[1]RESTRINGIDOP1!B9))</f>
        <v>0.33333333333333331</v>
      </c>
      <c r="K45" s="38"/>
      <c r="L45" s="41">
        <f>IF(OR(D45=0),0,([1]RESTRINGIDOP1!D5/[1]RESTRINGIDOP1!B9))</f>
        <v>0.66666666666666663</v>
      </c>
      <c r="M45" s="41">
        <f>(J45+L45)</f>
        <v>1</v>
      </c>
      <c r="N45" s="38"/>
      <c r="O45" s="38"/>
      <c r="P45" s="38"/>
      <c r="Q45" s="38"/>
      <c r="R45" s="62"/>
    </row>
    <row r="46" spans="1:19" ht="13.5" thickBot="1" x14ac:dyDescent="0.25">
      <c r="A46" s="63"/>
      <c r="B46" s="123"/>
      <c r="C46" s="123"/>
      <c r="D46" s="65">
        <f>IF(OR([1]RESTRINGIDOP1!B10=0),0,[1]RESTRINGIDOP1!B10/[1]RESTRINGIDOP1!B8)</f>
        <v>0.60869565217391308</v>
      </c>
      <c r="E46" s="64" t="s">
        <v>32</v>
      </c>
      <c r="F46" s="66"/>
      <c r="G46" s="64"/>
      <c r="H46" s="64"/>
      <c r="I46" s="64"/>
      <c r="J46" s="42">
        <f>IF(OR(D46=0),0,([1]RESTRINGIDOP1!F5/[1]RESTRINGIDOP1!B10))</f>
        <v>0.5357142857142857</v>
      </c>
      <c r="K46" s="64"/>
      <c r="L46" s="42">
        <f>IF(OR(D46=0),0,([1]RESTRINGIDOP1!G5/[1]RESTRINGIDOP1!B10))</f>
        <v>0.4642857142857143</v>
      </c>
      <c r="M46" s="42">
        <f>J46+L46</f>
        <v>1</v>
      </c>
      <c r="N46" s="64"/>
      <c r="O46" s="64"/>
      <c r="P46" s="64"/>
      <c r="Q46" s="64"/>
      <c r="R46" s="67"/>
    </row>
    <row r="47" spans="1:19" ht="13.5" thickBot="1" x14ac:dyDescent="0.25">
      <c r="A47" s="68"/>
      <c r="B47" s="124"/>
      <c r="C47" s="124"/>
      <c r="D47" s="70">
        <f>M43</f>
        <v>0</v>
      </c>
      <c r="E47" s="69" t="s">
        <v>33</v>
      </c>
      <c r="F47" s="71"/>
      <c r="G47" s="69"/>
      <c r="H47" s="69"/>
      <c r="I47" s="69"/>
      <c r="J47" s="72"/>
      <c r="K47" s="69"/>
      <c r="L47" s="72"/>
      <c r="M47" s="72"/>
      <c r="N47" s="69"/>
      <c r="O47" s="69"/>
      <c r="P47" s="69"/>
      <c r="Q47" s="69"/>
      <c r="R47" s="73"/>
    </row>
    <row r="48" spans="1:19" x14ac:dyDescent="0.2">
      <c r="L48" s="109"/>
    </row>
    <row r="49" spans="17:18" x14ac:dyDescent="0.2">
      <c r="Q49" s="131"/>
      <c r="R49" s="131"/>
    </row>
    <row r="50" spans="17:18" x14ac:dyDescent="0.2">
      <c r="Q50" s="131"/>
      <c r="R50" s="131"/>
    </row>
  </sheetData>
  <mergeCells count="21">
    <mergeCell ref="R12:R13"/>
    <mergeCell ref="H11:H13"/>
    <mergeCell ref="I11:M11"/>
    <mergeCell ref="N11:N13"/>
    <mergeCell ref="O11:O13"/>
    <mergeCell ref="P11:P13"/>
    <mergeCell ref="Q11:R11"/>
    <mergeCell ref="I12:I13"/>
    <mergeCell ref="K12:K13"/>
    <mergeCell ref="M12:M13"/>
    <mergeCell ref="Q12:Q13"/>
    <mergeCell ref="A3:H3"/>
    <mergeCell ref="A5:H5"/>
    <mergeCell ref="A7:Q7"/>
    <mergeCell ref="A8:Q8"/>
    <mergeCell ref="D10:R10"/>
    <mergeCell ref="A11:A12"/>
    <mergeCell ref="B11:B13"/>
    <mergeCell ref="C11:C13"/>
    <mergeCell ref="D11:D13"/>
    <mergeCell ref="E11:G12"/>
  </mergeCells>
  <pageMargins left="0.7" right="0.7" top="0.75" bottom="0.75" header="0.3" footer="0.3"/>
  <legacyDrawing r:id="rId1"/>
  <extLst>
    <ext xmlns:x14="http://schemas.microsoft.com/office/spreadsheetml/2009/9/main" uri="{CCE6A557-97BC-4b89-ADB6-D9C93CAAB3DF}">
      <x14:dataValidations xmlns:xm="http://schemas.microsoft.com/office/excel/2006/main" count="8">
        <x14:dataValidation type="list" allowBlank="1" showInputMessage="1" showErrorMessage="1" xr:uid="{C220B2F3-375B-46FD-AB79-5EF257EFA226}">
          <x14:formula1>
            <xm:f>'Base datos'!$K$3:$K$24</xm:f>
          </x14:formula1>
          <xm:sqref>P14:P42</xm:sqref>
        </x14:dataValidation>
        <x14:dataValidation type="list" allowBlank="1" showInputMessage="1" showErrorMessage="1" prompt=" - " xr:uid="{4B0CD4EF-C7A4-4F85-9251-D102BF1F6A81}">
          <x14:formula1>
            <xm:f>'Base datos'!$J$3:$J$8</xm:f>
          </x14:formula1>
          <xm:sqref>O14:O42</xm:sqref>
        </x14:dataValidation>
        <x14:dataValidation type="list" allowBlank="1" showInputMessage="1" showErrorMessage="1" xr:uid="{09F4E473-6C82-48DB-82AB-B2E0179FCEC9}">
          <x14:formula1>
            <xm:f>'Base datos'!$D$3:$D$22</xm:f>
          </x14:formula1>
          <xm:sqref>N14:N42</xm:sqref>
        </x14:dataValidation>
        <x14:dataValidation type="list" allowBlank="1" showInputMessage="1" showErrorMessage="1" xr:uid="{62095691-0964-463E-AA58-C741AFEB5BE6}">
          <x14:formula1>
            <xm:f>'Base datos'!$E$3:$E$4</xm:f>
          </x14:formula1>
          <xm:sqref>E14:E42</xm:sqref>
        </x14:dataValidation>
        <x14:dataValidation type="list" allowBlank="1" showInputMessage="1" prompt=" - Seleccione una Área estratégica. No dejar en blanco o en &quot;0,0&quot; estos espacios." xr:uid="{27D448D3-971F-4127-8ACF-5BED7E6CE375}">
          <x14:formula1>
            <xm:f>'Base datos'!$A$3:$A$8</xm:f>
          </x14:formula1>
          <xm:sqref>A14:A42</xm:sqref>
        </x14:dataValidation>
        <x14:dataValidation type="list" allowBlank="1" showInputMessage="1" showErrorMessage="1" xr:uid="{4FC1EDF3-BFD1-40E8-9405-EB0214163827}">
          <x14:formula1>
            <xm:f>'Base datos'!$M$3:$M$5</xm:f>
          </x14:formula1>
          <xm:sqref>I14:I42 K14:K42</xm:sqref>
        </x14:dataValidation>
        <x14:dataValidation type="list" allowBlank="1" showInputMessage="1" showErrorMessage="1" xr:uid="{01874115-CE47-4285-BCC1-03677370DC8E}">
          <x14:formula1>
            <xm:f>'Base datos'!$C$3:$C$15</xm:f>
          </x14:formula1>
          <xm:sqref>H14:H42</xm:sqref>
        </x14:dataValidation>
        <x14:dataValidation type="list" allowBlank="1" showInputMessage="1" showErrorMessage="1" xr:uid="{902202DA-9FD9-4038-A1B3-4405B25BE8A0}">
          <x14:formula1>
            <xm:f>'Base datos'!$B$3:$B$23</xm:f>
          </x14:formula1>
          <xm:sqref>D14:D42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C64F7-7B79-425B-9F90-874F2DE30643}">
  <sheetPr>
    <tabColor rgb="FFFFC000"/>
  </sheetPr>
  <dimension ref="A1:U132"/>
  <sheetViews>
    <sheetView tabSelected="1" workbookViewId="0">
      <selection activeCell="P17" sqref="P17"/>
    </sheetView>
  </sheetViews>
  <sheetFormatPr baseColWidth="10" defaultColWidth="10.85546875" defaultRowHeight="12.75" x14ac:dyDescent="0.2"/>
  <cols>
    <col min="1" max="3" width="14.5703125" style="19" customWidth="1"/>
    <col min="4" max="4" width="26.28515625" style="19" customWidth="1"/>
    <col min="5" max="5" width="9.140625" style="116" customWidth="1"/>
    <col min="6" max="6" width="7.42578125" style="116" customWidth="1"/>
    <col min="7" max="7" width="6.85546875" style="116" customWidth="1"/>
    <col min="8" max="8" width="19.140625" style="19" customWidth="1"/>
    <col min="9" max="9" width="21.85546875" style="19" customWidth="1"/>
    <col min="10" max="10" width="4.5703125" style="19" customWidth="1"/>
    <col min="11" max="12" width="5.42578125" style="19" customWidth="1"/>
    <col min="13" max="13" width="7.28515625" style="19" customWidth="1"/>
    <col min="14" max="14" width="10.85546875" style="19" customWidth="1"/>
    <col min="15" max="15" width="14.5703125" style="19" customWidth="1"/>
    <col min="16" max="16" width="12.140625" style="19" customWidth="1"/>
    <col min="17" max="17" width="12.42578125" style="19" bestFit="1" customWidth="1"/>
    <col min="18" max="18" width="16.7109375" style="19" customWidth="1"/>
    <col min="19" max="19" width="17" style="19" bestFit="1" customWidth="1"/>
    <col min="20" max="16384" width="10.85546875" style="19"/>
  </cols>
  <sheetData>
    <row r="1" spans="1:19" x14ac:dyDescent="0.2">
      <c r="A1" s="18" t="str">
        <f>'[1]PROGRAMA II'!A1</f>
        <v>PLAN OPERATIVO ANUAL</v>
      </c>
      <c r="B1" s="18"/>
      <c r="C1" s="18"/>
      <c r="E1" s="372"/>
      <c r="F1" s="372"/>
      <c r="G1" s="372"/>
      <c r="H1" s="382" t="s">
        <v>293</v>
      </c>
      <c r="I1" s="382"/>
      <c r="J1" s="1"/>
      <c r="K1" s="1"/>
      <c r="L1" s="1"/>
      <c r="M1" s="1"/>
      <c r="N1" s="1"/>
      <c r="O1" s="1"/>
      <c r="P1" s="1"/>
      <c r="Q1" s="1"/>
      <c r="R1" s="1"/>
      <c r="S1" s="1"/>
    </row>
    <row r="2" spans="1:19" x14ac:dyDescent="0.2">
      <c r="A2" s="18" t="str">
        <f>'[1]PROGRAMA I'!A2</f>
        <v>MUNICIPALIDAD DE OROTINA</v>
      </c>
      <c r="B2" s="18"/>
      <c r="C2" s="18"/>
      <c r="D2" s="5"/>
      <c r="E2" s="372"/>
      <c r="F2" s="372"/>
      <c r="G2" s="372"/>
      <c r="H2" s="5"/>
      <c r="I2" s="5"/>
      <c r="J2" s="1"/>
      <c r="K2" s="1"/>
      <c r="L2" s="1"/>
      <c r="M2" s="1"/>
      <c r="N2" s="1"/>
      <c r="O2" s="1"/>
      <c r="P2" s="1"/>
      <c r="Q2" s="1"/>
      <c r="R2" s="1"/>
      <c r="S2" s="1"/>
    </row>
    <row r="3" spans="1:19" x14ac:dyDescent="0.2">
      <c r="A3" s="274">
        <f>'[1]PROGRAMA I'!A3:H3</f>
        <v>2023</v>
      </c>
      <c r="B3" s="274"/>
      <c r="C3" s="274"/>
      <c r="D3" s="275"/>
      <c r="E3" s="275"/>
      <c r="F3" s="275"/>
      <c r="G3" s="275"/>
      <c r="H3" s="275"/>
      <c r="I3" s="275"/>
      <c r="J3" s="1"/>
      <c r="K3" s="1"/>
      <c r="L3" s="1"/>
      <c r="M3" s="1"/>
      <c r="N3" s="1"/>
      <c r="O3" s="1"/>
      <c r="P3" s="1"/>
      <c r="Q3" s="1"/>
      <c r="R3" s="1"/>
      <c r="S3" s="1"/>
    </row>
    <row r="4" spans="1:19" x14ac:dyDescent="0.2">
      <c r="A4" s="18" t="s">
        <v>1</v>
      </c>
      <c r="B4" s="18"/>
      <c r="C4" s="18"/>
      <c r="D4" s="18"/>
      <c r="E4" s="112"/>
      <c r="F4" s="112"/>
      <c r="G4" s="372"/>
      <c r="H4" s="18"/>
      <c r="I4" s="18"/>
      <c r="J4" s="1"/>
      <c r="K4" s="1"/>
      <c r="L4" s="1"/>
      <c r="M4" s="1"/>
      <c r="N4" s="1"/>
      <c r="O4" s="1"/>
      <c r="P4" s="1"/>
      <c r="Q4" s="1"/>
      <c r="R4" s="1"/>
      <c r="S4" s="1"/>
    </row>
    <row r="5" spans="1:19" x14ac:dyDescent="0.2">
      <c r="A5" s="276" t="s">
        <v>125</v>
      </c>
      <c r="B5" s="276"/>
      <c r="C5" s="276"/>
      <c r="D5" s="275"/>
      <c r="E5" s="275"/>
      <c r="F5" s="275"/>
      <c r="G5" s="275"/>
      <c r="H5" s="275"/>
      <c r="I5" s="275"/>
      <c r="J5" s="1"/>
      <c r="K5" s="1"/>
      <c r="L5" s="1"/>
      <c r="M5" s="1"/>
      <c r="N5" s="1"/>
      <c r="O5" s="1"/>
      <c r="P5" s="1"/>
      <c r="Q5" s="1"/>
      <c r="R5" s="1"/>
      <c r="S5" s="1"/>
    </row>
    <row r="6" spans="1:19" x14ac:dyDescent="0.2">
      <c r="A6" s="18"/>
      <c r="B6" s="18"/>
      <c r="C6" s="18"/>
      <c r="D6" s="18"/>
      <c r="E6" s="112"/>
      <c r="F6" s="112"/>
      <c r="G6" s="372"/>
      <c r="H6" s="18"/>
      <c r="I6" s="18"/>
      <c r="J6" s="1"/>
      <c r="K6" s="1"/>
      <c r="L6" s="1"/>
      <c r="M6" s="1"/>
      <c r="N6" s="1"/>
      <c r="O6" s="1"/>
      <c r="P6" s="1"/>
      <c r="Q6" s="1"/>
      <c r="R6" s="1"/>
      <c r="S6" s="1"/>
    </row>
    <row r="7" spans="1:19" x14ac:dyDescent="0.2">
      <c r="A7" s="14" t="s">
        <v>126</v>
      </c>
      <c r="B7" s="14"/>
      <c r="C7" s="14"/>
      <c r="D7" s="14"/>
      <c r="E7" s="372"/>
      <c r="F7" s="372"/>
      <c r="G7" s="372"/>
      <c r="H7" s="14"/>
      <c r="I7" s="14"/>
      <c r="J7" s="14"/>
      <c r="K7" s="14"/>
      <c r="L7" s="14"/>
      <c r="M7" s="14"/>
      <c r="N7" s="14"/>
      <c r="O7" s="14"/>
      <c r="P7" s="14"/>
      <c r="Q7" s="14"/>
      <c r="R7" s="14"/>
      <c r="S7" s="14"/>
    </row>
    <row r="8" spans="1:19" x14ac:dyDescent="0.2">
      <c r="A8" s="14"/>
      <c r="B8" s="14"/>
      <c r="C8" s="14"/>
      <c r="D8" s="14"/>
      <c r="E8" s="372"/>
      <c r="F8" s="372"/>
      <c r="G8" s="372"/>
      <c r="H8" s="14"/>
      <c r="I8" s="14"/>
      <c r="J8" s="14"/>
      <c r="K8" s="14"/>
      <c r="L8" s="14"/>
      <c r="M8" s="14"/>
      <c r="N8" s="14"/>
      <c r="O8" s="14"/>
      <c r="P8" s="14"/>
      <c r="Q8" s="14"/>
      <c r="R8" s="14"/>
      <c r="S8" s="14"/>
    </row>
    <row r="9" spans="1:19" x14ac:dyDescent="0.2">
      <c r="A9" s="14" t="s">
        <v>127</v>
      </c>
      <c r="B9" s="14"/>
      <c r="C9" s="14"/>
      <c r="D9" s="14"/>
      <c r="E9" s="372"/>
      <c r="F9" s="372"/>
      <c r="G9" s="372"/>
      <c r="H9" s="14"/>
      <c r="I9" s="14"/>
      <c r="J9" s="14"/>
      <c r="K9" s="14"/>
      <c r="L9" s="14"/>
      <c r="M9" s="14"/>
      <c r="N9" s="14"/>
      <c r="O9" s="14"/>
      <c r="P9" s="14"/>
      <c r="Q9" s="14"/>
      <c r="R9" s="14"/>
      <c r="S9" s="14"/>
    </row>
    <row r="10" spans="1:19" ht="13.5" thickBot="1" x14ac:dyDescent="0.25">
      <c r="A10" s="14"/>
      <c r="B10" s="14"/>
      <c r="C10" s="14"/>
      <c r="D10" s="14"/>
      <c r="E10" s="372"/>
      <c r="F10" s="372"/>
      <c r="G10" s="372"/>
      <c r="H10" s="14"/>
      <c r="I10" s="14"/>
      <c r="J10" s="14"/>
      <c r="K10" s="14"/>
      <c r="L10" s="14"/>
      <c r="M10" s="14"/>
      <c r="N10" s="14"/>
      <c r="O10" s="14"/>
      <c r="P10" s="14"/>
      <c r="Q10" s="14"/>
      <c r="R10" s="14"/>
      <c r="S10" s="14"/>
    </row>
    <row r="11" spans="1:19" ht="39" thickBot="1" x14ac:dyDescent="0.25">
      <c r="A11" s="55" t="s">
        <v>2</v>
      </c>
      <c r="B11" s="119"/>
      <c r="C11" s="119"/>
      <c r="D11" s="280" t="s">
        <v>69</v>
      </c>
      <c r="E11" s="281"/>
      <c r="F11" s="281"/>
      <c r="G11" s="281"/>
      <c r="H11" s="281"/>
      <c r="I11" s="281"/>
      <c r="J11" s="281"/>
      <c r="K11" s="281"/>
      <c r="L11" s="281"/>
      <c r="M11" s="281"/>
      <c r="N11" s="281"/>
      <c r="O11" s="281"/>
      <c r="P11" s="281"/>
      <c r="Q11" s="281"/>
      <c r="R11" s="281"/>
      <c r="S11" s="283"/>
    </row>
    <row r="12" spans="1:19" ht="13.5" hidden="1" thickBot="1" x14ac:dyDescent="0.25">
      <c r="A12" s="212"/>
      <c r="B12" s="213"/>
      <c r="C12" s="213"/>
      <c r="D12" s="214"/>
      <c r="E12" s="373"/>
      <c r="F12" s="373"/>
      <c r="G12" s="373"/>
      <c r="H12" s="215"/>
      <c r="I12" s="215"/>
      <c r="J12" s="215"/>
      <c r="K12" s="215"/>
      <c r="L12" s="215"/>
      <c r="M12" s="215"/>
      <c r="N12" s="215"/>
      <c r="O12" s="215"/>
      <c r="P12" s="215"/>
      <c r="Q12" s="215"/>
      <c r="R12" s="215"/>
      <c r="S12" s="216"/>
    </row>
    <row r="13" spans="1:19" ht="13.5" thickBot="1" x14ac:dyDescent="0.25">
      <c r="A13" s="316" t="s">
        <v>3</v>
      </c>
      <c r="B13" s="314" t="s">
        <v>4</v>
      </c>
      <c r="C13" s="314" t="s">
        <v>5</v>
      </c>
      <c r="D13" s="290" t="s">
        <v>6</v>
      </c>
      <c r="E13" s="267" t="s">
        <v>7</v>
      </c>
      <c r="F13" s="268"/>
      <c r="G13" s="268"/>
      <c r="H13" s="300"/>
      <c r="I13" s="252" t="s">
        <v>8</v>
      </c>
      <c r="J13" s="254" t="s">
        <v>9</v>
      </c>
      <c r="K13" s="306"/>
      <c r="L13" s="306"/>
      <c r="M13" s="306"/>
      <c r="N13" s="307"/>
      <c r="O13" s="266" t="s">
        <v>10</v>
      </c>
      <c r="P13" s="266" t="s">
        <v>95</v>
      </c>
      <c r="Q13" s="266" t="s">
        <v>96</v>
      </c>
      <c r="R13" s="308" t="s">
        <v>11</v>
      </c>
      <c r="S13" s="309"/>
    </row>
    <row r="14" spans="1:19" ht="13.5" thickBot="1" x14ac:dyDescent="0.25">
      <c r="A14" s="317"/>
      <c r="B14" s="315"/>
      <c r="C14" s="315"/>
      <c r="D14" s="313"/>
      <c r="E14" s="301"/>
      <c r="F14" s="302"/>
      <c r="G14" s="302"/>
      <c r="H14" s="303"/>
      <c r="I14" s="304"/>
      <c r="J14" s="286" t="s">
        <v>70</v>
      </c>
      <c r="K14" s="20" t="s">
        <v>12</v>
      </c>
      <c r="L14" s="286" t="s">
        <v>71</v>
      </c>
      <c r="M14" s="20" t="s">
        <v>12</v>
      </c>
      <c r="N14" s="288" t="s">
        <v>13</v>
      </c>
      <c r="O14" s="299"/>
      <c r="P14" s="299"/>
      <c r="Q14" s="299"/>
      <c r="R14" s="266" t="s">
        <v>14</v>
      </c>
      <c r="S14" s="292" t="s">
        <v>15</v>
      </c>
    </row>
    <row r="15" spans="1:19" ht="26.25" thickBot="1" x14ac:dyDescent="0.25">
      <c r="A15" s="318" t="s">
        <v>16</v>
      </c>
      <c r="B15" s="315"/>
      <c r="C15" s="315"/>
      <c r="D15" s="313"/>
      <c r="E15" s="130" t="s">
        <v>138</v>
      </c>
      <c r="F15" s="129" t="s">
        <v>139</v>
      </c>
      <c r="G15" s="129" t="s">
        <v>141</v>
      </c>
      <c r="H15" s="43" t="s">
        <v>17</v>
      </c>
      <c r="I15" s="305"/>
      <c r="J15" s="294"/>
      <c r="K15" s="44"/>
      <c r="L15" s="294"/>
      <c r="M15" s="44"/>
      <c r="N15" s="295"/>
      <c r="O15" s="296"/>
      <c r="P15" s="296"/>
      <c r="Q15" s="296"/>
      <c r="R15" s="296"/>
      <c r="S15" s="297"/>
    </row>
    <row r="16" spans="1:19" ht="76.5" x14ac:dyDescent="0.2">
      <c r="A16" s="158" t="s">
        <v>18</v>
      </c>
      <c r="B16" s="114" t="s">
        <v>449</v>
      </c>
      <c r="C16" s="329" t="s">
        <v>448</v>
      </c>
      <c r="D16" s="160" t="s">
        <v>136</v>
      </c>
      <c r="E16" s="157" t="s">
        <v>157</v>
      </c>
      <c r="F16" s="157"/>
      <c r="G16" s="360" t="s">
        <v>330</v>
      </c>
      <c r="H16" s="160" t="s">
        <v>199</v>
      </c>
      <c r="I16" s="159" t="s">
        <v>133</v>
      </c>
      <c r="J16" s="161"/>
      <c r="K16" s="90">
        <f t="shared" ref="K16:K25" si="0">IF(OR(J16=0),0,(J16/(J16+L16)))</f>
        <v>0</v>
      </c>
      <c r="L16" s="24">
        <v>50</v>
      </c>
      <c r="M16" s="90">
        <f t="shared" ref="M16:M25" si="1">IF(OR(L16=0),0,(L16/(J16+L16)))</f>
        <v>1</v>
      </c>
      <c r="N16" s="84">
        <f t="shared" ref="N16:N63" si="2">K16+M16</f>
        <v>1</v>
      </c>
      <c r="O16" s="166" t="s">
        <v>146</v>
      </c>
      <c r="P16" s="167" t="s">
        <v>19</v>
      </c>
      <c r="R16" s="85">
        <v>0</v>
      </c>
      <c r="S16" s="234">
        <v>1000000</v>
      </c>
    </row>
    <row r="17" spans="1:19" ht="76.5" x14ac:dyDescent="0.2">
      <c r="A17" s="162" t="s">
        <v>18</v>
      </c>
      <c r="B17" s="114" t="s">
        <v>449</v>
      </c>
      <c r="C17" s="329" t="s">
        <v>448</v>
      </c>
      <c r="D17" s="160" t="s">
        <v>136</v>
      </c>
      <c r="E17" s="157" t="s">
        <v>156</v>
      </c>
      <c r="F17" s="125" t="s">
        <v>345</v>
      </c>
      <c r="G17" s="361" t="s">
        <v>327</v>
      </c>
      <c r="H17" s="160" t="s">
        <v>200</v>
      </c>
      <c r="I17" s="160" t="s">
        <v>28</v>
      </c>
      <c r="J17" s="161"/>
      <c r="K17" s="83">
        <f t="shared" si="0"/>
        <v>0</v>
      </c>
      <c r="L17" s="24">
        <v>100</v>
      </c>
      <c r="M17" s="83">
        <f t="shared" si="1"/>
        <v>1</v>
      </c>
      <c r="N17" s="84">
        <f t="shared" si="2"/>
        <v>1</v>
      </c>
      <c r="O17" s="169" t="s">
        <v>148</v>
      </c>
      <c r="P17" s="169" t="s">
        <v>19</v>
      </c>
      <c r="Q17" s="85"/>
      <c r="R17" s="85">
        <v>0</v>
      </c>
      <c r="S17" s="165">
        <v>3000000</v>
      </c>
    </row>
    <row r="18" spans="1:19" ht="76.5" x14ac:dyDescent="0.2">
      <c r="A18" s="162" t="s">
        <v>18</v>
      </c>
      <c r="B18" s="114" t="s">
        <v>449</v>
      </c>
      <c r="C18" s="329" t="s">
        <v>448</v>
      </c>
      <c r="D18" s="160" t="s">
        <v>136</v>
      </c>
      <c r="E18" s="157" t="s">
        <v>156</v>
      </c>
      <c r="F18" s="157" t="s">
        <v>346</v>
      </c>
      <c r="G18" s="361" t="s">
        <v>331</v>
      </c>
      <c r="H18" s="160" t="s">
        <v>201</v>
      </c>
      <c r="I18" s="160" t="s">
        <v>28</v>
      </c>
      <c r="J18" s="161"/>
      <c r="K18" s="83">
        <f t="shared" si="0"/>
        <v>0</v>
      </c>
      <c r="L18" s="24">
        <v>100</v>
      </c>
      <c r="M18" s="83">
        <f t="shared" si="1"/>
        <v>1</v>
      </c>
      <c r="N18" s="84">
        <f t="shared" si="2"/>
        <v>1</v>
      </c>
      <c r="O18" s="169" t="s">
        <v>145</v>
      </c>
      <c r="P18" s="169" t="s">
        <v>19</v>
      </c>
      <c r="Q18" s="85"/>
      <c r="R18" s="85">
        <v>0</v>
      </c>
      <c r="S18" s="165">
        <v>810000</v>
      </c>
    </row>
    <row r="19" spans="1:19" ht="76.5" x14ac:dyDescent="0.2">
      <c r="A19" s="162" t="s">
        <v>18</v>
      </c>
      <c r="B19" s="114" t="s">
        <v>449</v>
      </c>
      <c r="C19" s="329" t="s">
        <v>448</v>
      </c>
      <c r="D19" s="160" t="s">
        <v>136</v>
      </c>
      <c r="E19" s="157" t="s">
        <v>156</v>
      </c>
      <c r="F19" s="157" t="s">
        <v>348</v>
      </c>
      <c r="G19" s="361" t="s">
        <v>332</v>
      </c>
      <c r="H19" s="160" t="s">
        <v>202</v>
      </c>
      <c r="I19" s="160" t="s">
        <v>28</v>
      </c>
      <c r="J19" s="161"/>
      <c r="K19" s="83">
        <f t="shared" si="0"/>
        <v>0</v>
      </c>
      <c r="L19" s="24">
        <v>50</v>
      </c>
      <c r="M19" s="83">
        <f t="shared" si="1"/>
        <v>1</v>
      </c>
      <c r="N19" s="84">
        <f t="shared" si="2"/>
        <v>1</v>
      </c>
      <c r="O19" s="169" t="s">
        <v>145</v>
      </c>
      <c r="P19" s="169" t="s">
        <v>19</v>
      </c>
      <c r="Q19" s="85"/>
      <c r="R19" s="85">
        <v>0</v>
      </c>
      <c r="S19" s="165">
        <v>12000000</v>
      </c>
    </row>
    <row r="20" spans="1:19" ht="153" x14ac:dyDescent="0.2">
      <c r="A20" s="162" t="s">
        <v>18</v>
      </c>
      <c r="B20" s="114" t="s">
        <v>449</v>
      </c>
      <c r="C20" s="329" t="s">
        <v>448</v>
      </c>
      <c r="D20" s="160" t="s">
        <v>136</v>
      </c>
      <c r="E20" s="157" t="s">
        <v>156</v>
      </c>
      <c r="F20" s="157" t="s">
        <v>347</v>
      </c>
      <c r="G20" s="361" t="s">
        <v>337</v>
      </c>
      <c r="H20" s="160" t="s">
        <v>203</v>
      </c>
      <c r="I20" s="160" t="s">
        <v>28</v>
      </c>
      <c r="J20" s="161"/>
      <c r="K20" s="83">
        <f t="shared" si="0"/>
        <v>0</v>
      </c>
      <c r="L20" s="24">
        <v>100</v>
      </c>
      <c r="M20" s="83">
        <f t="shared" si="1"/>
        <v>1</v>
      </c>
      <c r="N20" s="84">
        <f t="shared" si="2"/>
        <v>1</v>
      </c>
      <c r="O20" s="169" t="s">
        <v>134</v>
      </c>
      <c r="P20" s="169" t="s">
        <v>19</v>
      </c>
      <c r="Q20" s="85"/>
      <c r="R20" s="85">
        <v>0</v>
      </c>
      <c r="S20" s="363">
        <v>8960000</v>
      </c>
    </row>
    <row r="21" spans="1:19" ht="76.5" x14ac:dyDescent="0.2">
      <c r="A21" s="162" t="s">
        <v>18</v>
      </c>
      <c r="B21" s="114" t="s">
        <v>449</v>
      </c>
      <c r="C21" s="329" t="s">
        <v>448</v>
      </c>
      <c r="D21" s="160" t="s">
        <v>136</v>
      </c>
      <c r="E21" s="157" t="s">
        <v>157</v>
      </c>
      <c r="F21" s="125" t="s">
        <v>349</v>
      </c>
      <c r="G21" s="361" t="s">
        <v>338</v>
      </c>
      <c r="H21" s="160" t="s">
        <v>204</v>
      </c>
      <c r="I21" s="160" t="s">
        <v>23</v>
      </c>
      <c r="J21" s="161"/>
      <c r="K21" s="83">
        <f t="shared" si="0"/>
        <v>0</v>
      </c>
      <c r="L21" s="24">
        <v>100</v>
      </c>
      <c r="M21" s="83">
        <f t="shared" si="1"/>
        <v>1</v>
      </c>
      <c r="N21" s="84">
        <f t="shared" si="2"/>
        <v>1</v>
      </c>
      <c r="O21" s="169" t="s">
        <v>134</v>
      </c>
      <c r="P21" s="169" t="s">
        <v>19</v>
      </c>
      <c r="Q21" s="85"/>
      <c r="R21" s="85">
        <v>0</v>
      </c>
      <c r="S21" s="363">
        <v>10368644.42</v>
      </c>
    </row>
    <row r="22" spans="1:19" ht="89.25" x14ac:dyDescent="0.2">
      <c r="A22" s="162" t="s">
        <v>18</v>
      </c>
      <c r="B22" s="114" t="s">
        <v>449</v>
      </c>
      <c r="C22" s="329" t="s">
        <v>448</v>
      </c>
      <c r="D22" s="160" t="s">
        <v>136</v>
      </c>
      <c r="E22" s="157" t="s">
        <v>156</v>
      </c>
      <c r="F22" s="157"/>
      <c r="G22" s="361" t="s">
        <v>333</v>
      </c>
      <c r="H22" s="163" t="s">
        <v>205</v>
      </c>
      <c r="I22" s="160" t="s">
        <v>206</v>
      </c>
      <c r="J22" s="161"/>
      <c r="K22" s="83">
        <f>IF(OR(J22=0),0,(J22/(J22+L22)))</f>
        <v>0</v>
      </c>
      <c r="L22" s="24">
        <v>100</v>
      </c>
      <c r="M22" s="83">
        <f>IF(OR(L22=0),0,(L22/(J22+L22)))</f>
        <v>1</v>
      </c>
      <c r="N22" s="84">
        <f t="shared" si="2"/>
        <v>1</v>
      </c>
      <c r="O22" s="169" t="s">
        <v>120</v>
      </c>
      <c r="P22" s="169" t="s">
        <v>19</v>
      </c>
      <c r="Q22" s="85"/>
      <c r="R22" s="85">
        <v>0</v>
      </c>
      <c r="S22" s="363">
        <v>500000</v>
      </c>
    </row>
    <row r="23" spans="1:19" ht="165.75" x14ac:dyDescent="0.2">
      <c r="A23" s="162" t="s">
        <v>18</v>
      </c>
      <c r="B23" s="114" t="s">
        <v>449</v>
      </c>
      <c r="C23" s="329" t="s">
        <v>448</v>
      </c>
      <c r="D23" s="160" t="s">
        <v>136</v>
      </c>
      <c r="E23" s="157" t="s">
        <v>156</v>
      </c>
      <c r="F23" s="157" t="s">
        <v>350</v>
      </c>
      <c r="G23" s="361" t="s">
        <v>339</v>
      </c>
      <c r="H23" s="160" t="s">
        <v>207</v>
      </c>
      <c r="I23" s="160" t="s">
        <v>28</v>
      </c>
      <c r="J23" s="161"/>
      <c r="K23" s="83">
        <f t="shared" si="0"/>
        <v>0</v>
      </c>
      <c r="L23" s="24">
        <v>100</v>
      </c>
      <c r="M23" s="83">
        <f t="shared" si="1"/>
        <v>1</v>
      </c>
      <c r="N23" s="84">
        <f t="shared" si="2"/>
        <v>1</v>
      </c>
      <c r="O23" s="169" t="s">
        <v>148</v>
      </c>
      <c r="P23" s="169" t="s">
        <v>19</v>
      </c>
      <c r="Q23" s="85"/>
      <c r="R23" s="85">
        <v>0</v>
      </c>
      <c r="S23" s="363">
        <v>2850000</v>
      </c>
    </row>
    <row r="24" spans="1:19" ht="51" x14ac:dyDescent="0.2">
      <c r="A24" s="162" t="s">
        <v>54</v>
      </c>
      <c r="B24" s="114" t="s">
        <v>449</v>
      </c>
      <c r="C24" s="329" t="s">
        <v>448</v>
      </c>
      <c r="D24" s="160" t="s">
        <v>91</v>
      </c>
      <c r="E24" s="157" t="s">
        <v>156</v>
      </c>
      <c r="F24" s="157" t="s">
        <v>351</v>
      </c>
      <c r="G24" s="361" t="s">
        <v>340</v>
      </c>
      <c r="H24" s="160" t="s">
        <v>208</v>
      </c>
      <c r="I24" s="160" t="s">
        <v>28</v>
      </c>
      <c r="J24" s="161"/>
      <c r="K24" s="83">
        <f t="shared" si="0"/>
        <v>0</v>
      </c>
      <c r="L24" s="24">
        <v>100</v>
      </c>
      <c r="M24" s="83">
        <f t="shared" si="1"/>
        <v>1</v>
      </c>
      <c r="N24" s="84">
        <f t="shared" si="2"/>
        <v>1</v>
      </c>
      <c r="O24" s="169" t="s">
        <v>151</v>
      </c>
      <c r="P24" s="169" t="s">
        <v>19</v>
      </c>
      <c r="Q24" s="85"/>
      <c r="R24" s="85">
        <v>0</v>
      </c>
      <c r="S24" s="363">
        <v>1875000</v>
      </c>
    </row>
    <row r="25" spans="1:19" ht="76.5" x14ac:dyDescent="0.2">
      <c r="A25" s="162" t="s">
        <v>54</v>
      </c>
      <c r="B25" s="114" t="s">
        <v>449</v>
      </c>
      <c r="C25" s="329" t="s">
        <v>448</v>
      </c>
      <c r="D25" s="160" t="s">
        <v>91</v>
      </c>
      <c r="E25" s="157" t="s">
        <v>156</v>
      </c>
      <c r="F25" s="157" t="s">
        <v>352</v>
      </c>
      <c r="G25" s="361" t="s">
        <v>341</v>
      </c>
      <c r="H25" s="160" t="s">
        <v>209</v>
      </c>
      <c r="I25" s="160" t="s">
        <v>23</v>
      </c>
      <c r="J25" s="161"/>
      <c r="K25" s="83">
        <f t="shared" si="0"/>
        <v>0</v>
      </c>
      <c r="L25" s="24">
        <v>100</v>
      </c>
      <c r="M25" s="83">
        <f t="shared" si="1"/>
        <v>1</v>
      </c>
      <c r="N25" s="84">
        <f t="shared" si="2"/>
        <v>1</v>
      </c>
      <c r="O25" s="169" t="s">
        <v>210</v>
      </c>
      <c r="P25" s="169" t="s">
        <v>24</v>
      </c>
      <c r="Q25" s="85"/>
      <c r="R25" s="85">
        <v>0</v>
      </c>
      <c r="S25" s="363">
        <v>38000000</v>
      </c>
    </row>
    <row r="26" spans="1:19" ht="76.5" x14ac:dyDescent="0.2">
      <c r="A26" s="162" t="s">
        <v>18</v>
      </c>
      <c r="B26" s="114" t="s">
        <v>449</v>
      </c>
      <c r="C26" s="329" t="s">
        <v>448</v>
      </c>
      <c r="D26" s="160" t="s">
        <v>136</v>
      </c>
      <c r="E26" s="157" t="s">
        <v>156</v>
      </c>
      <c r="F26" s="157"/>
      <c r="G26" s="361" t="s">
        <v>330</v>
      </c>
      <c r="H26" s="160" t="s">
        <v>211</v>
      </c>
      <c r="I26" s="160" t="s">
        <v>132</v>
      </c>
      <c r="J26" s="161"/>
      <c r="K26" s="83">
        <f>IF(OR(J26=0),0,(J26/(J26+L26)))</f>
        <v>0</v>
      </c>
      <c r="L26" s="24">
        <v>100</v>
      </c>
      <c r="M26" s="83">
        <f>IF(OR(L26=0),0,(L26/(J26+L26)))</f>
        <v>1</v>
      </c>
      <c r="N26" s="84">
        <f t="shared" si="2"/>
        <v>1</v>
      </c>
      <c r="O26" s="169" t="s">
        <v>210</v>
      </c>
      <c r="P26" s="169" t="s">
        <v>19</v>
      </c>
      <c r="Q26" s="85"/>
      <c r="R26" s="85">
        <v>0</v>
      </c>
      <c r="S26" s="363">
        <v>2000000</v>
      </c>
    </row>
    <row r="27" spans="1:19" ht="140.25" x14ac:dyDescent="0.2">
      <c r="A27" s="162" t="s">
        <v>18</v>
      </c>
      <c r="B27" s="114" t="s">
        <v>449</v>
      </c>
      <c r="C27" s="329" t="s">
        <v>448</v>
      </c>
      <c r="D27" s="160" t="s">
        <v>136</v>
      </c>
      <c r="E27" s="157" t="s">
        <v>156</v>
      </c>
      <c r="F27" s="157" t="s">
        <v>353</v>
      </c>
      <c r="G27" s="361" t="s">
        <v>342</v>
      </c>
      <c r="H27" s="160" t="s">
        <v>213</v>
      </c>
      <c r="I27" s="160" t="s">
        <v>220</v>
      </c>
      <c r="J27" s="161"/>
      <c r="K27" s="83">
        <f t="shared" ref="K27:K63" si="3">IF(OR(J27=0),0,(J27/(J27+L27)))</f>
        <v>0</v>
      </c>
      <c r="L27" s="24">
        <v>100</v>
      </c>
      <c r="M27" s="83">
        <f t="shared" ref="M27:M63" si="4">IF(OR(L27=0),0,(L27/(J27+L27)))</f>
        <v>1</v>
      </c>
      <c r="N27" s="84">
        <f t="shared" si="2"/>
        <v>1</v>
      </c>
      <c r="O27" s="169" t="s">
        <v>221</v>
      </c>
      <c r="P27" s="169" t="s">
        <v>19</v>
      </c>
      <c r="Q27" s="85"/>
      <c r="R27" s="85">
        <v>0</v>
      </c>
      <c r="S27" s="363">
        <v>8900000</v>
      </c>
    </row>
    <row r="28" spans="1:19" ht="76.5" x14ac:dyDescent="0.2">
      <c r="A28" s="162" t="s">
        <v>18</v>
      </c>
      <c r="B28" s="114" t="s">
        <v>449</v>
      </c>
      <c r="C28" s="329" t="s">
        <v>448</v>
      </c>
      <c r="D28" s="160" t="s">
        <v>136</v>
      </c>
      <c r="E28" s="157" t="s">
        <v>156</v>
      </c>
      <c r="F28" s="157" t="s">
        <v>354</v>
      </c>
      <c r="G28" s="361" t="s">
        <v>343</v>
      </c>
      <c r="H28" s="160" t="s">
        <v>222</v>
      </c>
      <c r="I28" s="160" t="s">
        <v>28</v>
      </c>
      <c r="J28" s="161"/>
      <c r="K28" s="83">
        <f t="shared" si="3"/>
        <v>0</v>
      </c>
      <c r="L28" s="24">
        <v>100</v>
      </c>
      <c r="M28" s="83">
        <f t="shared" si="4"/>
        <v>1</v>
      </c>
      <c r="N28" s="84">
        <f t="shared" si="2"/>
        <v>1</v>
      </c>
      <c r="O28" s="169" t="s">
        <v>221</v>
      </c>
      <c r="P28" s="169" t="s">
        <v>19</v>
      </c>
      <c r="Q28" s="85"/>
      <c r="R28" s="85">
        <v>0</v>
      </c>
      <c r="S28" s="363">
        <v>3608000</v>
      </c>
    </row>
    <row r="29" spans="1:19" ht="76.5" x14ac:dyDescent="0.2">
      <c r="A29" s="162" t="s">
        <v>18</v>
      </c>
      <c r="B29" s="114" t="s">
        <v>449</v>
      </c>
      <c r="C29" s="329" t="s">
        <v>448</v>
      </c>
      <c r="D29" s="160" t="s">
        <v>136</v>
      </c>
      <c r="E29" s="157" t="s">
        <v>156</v>
      </c>
      <c r="F29" s="157" t="s">
        <v>355</v>
      </c>
      <c r="G29" s="361" t="s">
        <v>344</v>
      </c>
      <c r="H29" s="160" t="s">
        <v>226</v>
      </c>
      <c r="I29" s="160" t="s">
        <v>28</v>
      </c>
      <c r="J29" s="161"/>
      <c r="K29" s="83">
        <f t="shared" si="3"/>
        <v>0</v>
      </c>
      <c r="L29" s="24">
        <v>100</v>
      </c>
      <c r="M29" s="83">
        <f t="shared" si="4"/>
        <v>1</v>
      </c>
      <c r="N29" s="84">
        <f t="shared" si="2"/>
        <v>1</v>
      </c>
      <c r="O29" s="169" t="s">
        <v>221</v>
      </c>
      <c r="P29" s="169" t="s">
        <v>19</v>
      </c>
      <c r="Q29" s="85"/>
      <c r="R29" s="85">
        <v>0</v>
      </c>
      <c r="S29" s="363">
        <v>2100000</v>
      </c>
    </row>
    <row r="30" spans="1:19" ht="76.5" x14ac:dyDescent="0.2">
      <c r="A30" s="162" t="s">
        <v>18</v>
      </c>
      <c r="B30" s="114" t="s">
        <v>449</v>
      </c>
      <c r="C30" s="329" t="s">
        <v>448</v>
      </c>
      <c r="D30" s="160" t="s">
        <v>20</v>
      </c>
      <c r="E30" s="157" t="s">
        <v>156</v>
      </c>
      <c r="F30" s="157"/>
      <c r="G30" s="361" t="s">
        <v>334</v>
      </c>
      <c r="H30" s="160" t="s">
        <v>223</v>
      </c>
      <c r="I30" s="160" t="s">
        <v>28</v>
      </c>
      <c r="J30" s="161"/>
      <c r="K30" s="83">
        <f t="shared" si="3"/>
        <v>0</v>
      </c>
      <c r="L30" s="24">
        <v>100</v>
      </c>
      <c r="M30" s="83">
        <f t="shared" si="4"/>
        <v>1</v>
      </c>
      <c r="N30" s="84">
        <f t="shared" si="2"/>
        <v>1</v>
      </c>
      <c r="O30" s="169" t="s">
        <v>144</v>
      </c>
      <c r="P30" s="169" t="s">
        <v>21</v>
      </c>
      <c r="Q30" s="85"/>
      <c r="R30" s="85">
        <v>0</v>
      </c>
      <c r="S30" s="363">
        <v>2000000</v>
      </c>
    </row>
    <row r="31" spans="1:19" ht="76.5" x14ac:dyDescent="0.2">
      <c r="A31" s="162" t="s">
        <v>18</v>
      </c>
      <c r="B31" s="114" t="s">
        <v>449</v>
      </c>
      <c r="C31" s="329" t="s">
        <v>448</v>
      </c>
      <c r="D31" s="160" t="s">
        <v>136</v>
      </c>
      <c r="E31" s="157" t="s">
        <v>156</v>
      </c>
      <c r="F31" s="157"/>
      <c r="G31" s="361" t="s">
        <v>335</v>
      </c>
      <c r="H31" s="160" t="s">
        <v>224</v>
      </c>
      <c r="I31" s="160" t="s">
        <v>206</v>
      </c>
      <c r="J31" s="161"/>
      <c r="K31" s="83">
        <f t="shared" si="3"/>
        <v>0</v>
      </c>
      <c r="L31" s="24">
        <v>100</v>
      </c>
      <c r="M31" s="83">
        <f t="shared" si="4"/>
        <v>1</v>
      </c>
      <c r="N31" s="84">
        <f t="shared" si="2"/>
        <v>1</v>
      </c>
      <c r="O31" s="169" t="s">
        <v>143</v>
      </c>
      <c r="P31" s="169" t="s">
        <v>19</v>
      </c>
      <c r="Q31" s="85"/>
      <c r="R31" s="85">
        <v>0</v>
      </c>
      <c r="S31" s="364">
        <v>1982000</v>
      </c>
    </row>
    <row r="32" spans="1:19" ht="51" x14ac:dyDescent="0.2">
      <c r="A32" s="162" t="s">
        <v>62</v>
      </c>
      <c r="B32" s="114" t="s">
        <v>449</v>
      </c>
      <c r="C32" s="329" t="s">
        <v>448</v>
      </c>
      <c r="D32" s="160" t="s">
        <v>22</v>
      </c>
      <c r="E32" s="157" t="s">
        <v>156</v>
      </c>
      <c r="F32" s="157"/>
      <c r="G32" s="361" t="s">
        <v>336</v>
      </c>
      <c r="H32" s="160" t="s">
        <v>225</v>
      </c>
      <c r="I32" s="160" t="s">
        <v>214</v>
      </c>
      <c r="J32" s="161"/>
      <c r="K32" s="83">
        <f t="shared" si="3"/>
        <v>0</v>
      </c>
      <c r="L32" s="24">
        <v>100</v>
      </c>
      <c r="M32" s="83">
        <f t="shared" si="4"/>
        <v>1</v>
      </c>
      <c r="N32" s="84">
        <f t="shared" si="2"/>
        <v>1</v>
      </c>
      <c r="O32" s="169" t="s">
        <v>134</v>
      </c>
      <c r="P32" s="169" t="s">
        <v>24</v>
      </c>
      <c r="Q32" s="85"/>
      <c r="R32" s="85">
        <v>0</v>
      </c>
      <c r="S32" s="364">
        <v>170153685.10689899</v>
      </c>
    </row>
    <row r="33" spans="1:19" s="340" customFormat="1" ht="76.5" x14ac:dyDescent="0.2">
      <c r="A33" s="330" t="s">
        <v>54</v>
      </c>
      <c r="B33" s="369" t="s">
        <v>450</v>
      </c>
      <c r="C33" s="312" t="s">
        <v>448</v>
      </c>
      <c r="D33" s="332" t="s">
        <v>91</v>
      </c>
      <c r="E33" s="353" t="s">
        <v>156</v>
      </c>
      <c r="F33" s="353">
        <v>1212</v>
      </c>
      <c r="G33" s="362" t="s">
        <v>328</v>
      </c>
      <c r="H33" s="332" t="s">
        <v>309</v>
      </c>
      <c r="I33" s="332" t="s">
        <v>220</v>
      </c>
      <c r="J33" s="335"/>
      <c r="K33" s="336">
        <f t="shared" si="3"/>
        <v>0</v>
      </c>
      <c r="L33" s="335">
        <v>100</v>
      </c>
      <c r="M33" s="336">
        <f t="shared" si="4"/>
        <v>1</v>
      </c>
      <c r="N33" s="337">
        <f t="shared" si="2"/>
        <v>1</v>
      </c>
      <c r="O33" s="332" t="s">
        <v>210</v>
      </c>
      <c r="P33" s="338" t="s">
        <v>167</v>
      </c>
      <c r="Q33" s="338" t="s">
        <v>174</v>
      </c>
      <c r="R33" s="85">
        <v>0</v>
      </c>
      <c r="S33" s="365">
        <v>70000</v>
      </c>
    </row>
    <row r="34" spans="1:19" s="340" customFormat="1" ht="63.75" x14ac:dyDescent="0.2">
      <c r="A34" s="330" t="s">
        <v>54</v>
      </c>
      <c r="B34" s="369" t="s">
        <v>450</v>
      </c>
      <c r="C34" s="312" t="s">
        <v>448</v>
      </c>
      <c r="D34" s="332" t="s">
        <v>91</v>
      </c>
      <c r="E34" s="353" t="s">
        <v>156</v>
      </c>
      <c r="F34" s="353">
        <v>51144</v>
      </c>
      <c r="G34" s="362" t="s">
        <v>356</v>
      </c>
      <c r="H34" s="332" t="s">
        <v>305</v>
      </c>
      <c r="I34" s="332" t="s">
        <v>28</v>
      </c>
      <c r="J34" s="335"/>
      <c r="K34" s="336">
        <f t="shared" si="3"/>
        <v>0</v>
      </c>
      <c r="L34" s="335">
        <v>100</v>
      </c>
      <c r="M34" s="336">
        <f t="shared" si="4"/>
        <v>1</v>
      </c>
      <c r="N34" s="337">
        <f t="shared" si="2"/>
        <v>1</v>
      </c>
      <c r="O34" s="332" t="s">
        <v>151</v>
      </c>
      <c r="P34" s="338" t="s">
        <v>90</v>
      </c>
      <c r="Q34" s="341" t="s">
        <v>170</v>
      </c>
      <c r="R34" s="85">
        <v>0</v>
      </c>
      <c r="S34" s="365">
        <v>10000000</v>
      </c>
    </row>
    <row r="35" spans="1:19" s="340" customFormat="1" ht="76.5" x14ac:dyDescent="0.2">
      <c r="A35" s="330" t="s">
        <v>18</v>
      </c>
      <c r="B35" s="369" t="s">
        <v>450</v>
      </c>
      <c r="C35" s="312" t="s">
        <v>448</v>
      </c>
      <c r="D35" s="332" t="s">
        <v>136</v>
      </c>
      <c r="E35" s="353" t="s">
        <v>157</v>
      </c>
      <c r="F35" s="353">
        <v>51145</v>
      </c>
      <c r="G35" s="362" t="s">
        <v>357</v>
      </c>
      <c r="H35" s="332" t="s">
        <v>227</v>
      </c>
      <c r="I35" s="332" t="s">
        <v>28</v>
      </c>
      <c r="J35" s="335"/>
      <c r="K35" s="336">
        <f t="shared" si="3"/>
        <v>0</v>
      </c>
      <c r="L35" s="335">
        <v>100</v>
      </c>
      <c r="M35" s="336">
        <f t="shared" si="4"/>
        <v>1</v>
      </c>
      <c r="N35" s="337">
        <f t="shared" si="2"/>
        <v>1</v>
      </c>
      <c r="O35" s="332" t="s">
        <v>210</v>
      </c>
      <c r="P35" s="338" t="s">
        <v>165</v>
      </c>
      <c r="Q35" s="341" t="s">
        <v>73</v>
      </c>
      <c r="R35" s="85">
        <v>0</v>
      </c>
      <c r="S35" s="365">
        <v>2000000</v>
      </c>
    </row>
    <row r="36" spans="1:19" s="340" customFormat="1" ht="76.5" x14ac:dyDescent="0.2">
      <c r="A36" s="330" t="s">
        <v>54</v>
      </c>
      <c r="B36" s="369" t="s">
        <v>450</v>
      </c>
      <c r="C36" s="312" t="s">
        <v>448</v>
      </c>
      <c r="D36" s="332" t="s">
        <v>85</v>
      </c>
      <c r="E36" s="353" t="s">
        <v>156</v>
      </c>
      <c r="F36" s="353">
        <v>1213</v>
      </c>
      <c r="G36" s="362" t="s">
        <v>358</v>
      </c>
      <c r="H36" s="332" t="s">
        <v>228</v>
      </c>
      <c r="I36" s="332" t="s">
        <v>214</v>
      </c>
      <c r="J36" s="335"/>
      <c r="K36" s="336">
        <f t="shared" si="3"/>
        <v>0</v>
      </c>
      <c r="L36" s="335">
        <v>100</v>
      </c>
      <c r="M36" s="336">
        <f t="shared" si="4"/>
        <v>1</v>
      </c>
      <c r="N36" s="337">
        <f t="shared" si="2"/>
        <v>1</v>
      </c>
      <c r="O36" s="332" t="s">
        <v>153</v>
      </c>
      <c r="P36" s="338" t="s">
        <v>167</v>
      </c>
      <c r="Q36" s="341" t="s">
        <v>110</v>
      </c>
      <c r="R36" s="85">
        <v>0</v>
      </c>
      <c r="S36" s="365">
        <v>500000</v>
      </c>
    </row>
    <row r="37" spans="1:19" s="340" customFormat="1" ht="127.5" x14ac:dyDescent="0.2">
      <c r="A37" s="330" t="s">
        <v>26</v>
      </c>
      <c r="B37" s="369" t="s">
        <v>450</v>
      </c>
      <c r="C37" s="312" t="s">
        <v>448</v>
      </c>
      <c r="D37" s="332" t="s">
        <v>230</v>
      </c>
      <c r="E37" s="353" t="s">
        <v>156</v>
      </c>
      <c r="F37" s="353"/>
      <c r="G37" s="362" t="s">
        <v>359</v>
      </c>
      <c r="H37" s="332" t="s">
        <v>229</v>
      </c>
      <c r="I37" s="332" t="s">
        <v>28</v>
      </c>
      <c r="J37" s="335"/>
      <c r="K37" s="336">
        <f>IF(OR(J37=0),0,(J37/(J37+L37)))</f>
        <v>0</v>
      </c>
      <c r="L37" s="335">
        <v>100</v>
      </c>
      <c r="M37" s="336">
        <f>IF(OR(L37=0),0,(L37/(J37+L37)))</f>
        <v>1</v>
      </c>
      <c r="N37" s="337">
        <f>K37+M37</f>
        <v>1</v>
      </c>
      <c r="O37" s="332" t="s">
        <v>81</v>
      </c>
      <c r="P37" s="338" t="s">
        <v>82</v>
      </c>
      <c r="Q37" s="341" t="s">
        <v>73</v>
      </c>
      <c r="R37" s="85">
        <v>0</v>
      </c>
      <c r="S37" s="365">
        <v>2984473.16</v>
      </c>
    </row>
    <row r="38" spans="1:19" s="340" customFormat="1" ht="89.25" x14ac:dyDescent="0.2">
      <c r="A38" s="330" t="s">
        <v>26</v>
      </c>
      <c r="B38" s="369" t="s">
        <v>450</v>
      </c>
      <c r="C38" s="312" t="s">
        <v>448</v>
      </c>
      <c r="D38" s="332" t="s">
        <v>79</v>
      </c>
      <c r="E38" s="353" t="s">
        <v>157</v>
      </c>
      <c r="F38" s="353"/>
      <c r="G38" s="362" t="s">
        <v>360</v>
      </c>
      <c r="H38" s="332" t="s">
        <v>292</v>
      </c>
      <c r="I38" s="332" t="s">
        <v>28</v>
      </c>
      <c r="J38" s="335"/>
      <c r="K38" s="336">
        <f t="shared" si="3"/>
        <v>0</v>
      </c>
      <c r="L38" s="335">
        <v>100</v>
      </c>
      <c r="M38" s="336">
        <f t="shared" si="4"/>
        <v>1</v>
      </c>
      <c r="N38" s="337">
        <f t="shared" si="2"/>
        <v>1</v>
      </c>
      <c r="O38" s="332" t="s">
        <v>149</v>
      </c>
      <c r="P38" s="338" t="s">
        <v>72</v>
      </c>
      <c r="Q38" s="341" t="s">
        <v>73</v>
      </c>
      <c r="R38" s="85">
        <v>0</v>
      </c>
      <c r="S38" s="365">
        <f>45064368.68</f>
        <v>45064368.68</v>
      </c>
    </row>
    <row r="39" spans="1:19" s="340" customFormat="1" ht="89.25" x14ac:dyDescent="0.2">
      <c r="A39" s="330" t="s">
        <v>26</v>
      </c>
      <c r="B39" s="369" t="s">
        <v>450</v>
      </c>
      <c r="C39" s="312" t="s">
        <v>448</v>
      </c>
      <c r="D39" s="332" t="s">
        <v>79</v>
      </c>
      <c r="E39" s="353" t="s">
        <v>157</v>
      </c>
      <c r="F39" s="353"/>
      <c r="G39" s="362" t="s">
        <v>365</v>
      </c>
      <c r="H39" s="332" t="s">
        <v>291</v>
      </c>
      <c r="I39" s="332" t="s">
        <v>28</v>
      </c>
      <c r="J39" s="335"/>
      <c r="K39" s="336">
        <f t="shared" si="3"/>
        <v>0</v>
      </c>
      <c r="L39" s="335">
        <v>100</v>
      </c>
      <c r="M39" s="336">
        <f t="shared" si="4"/>
        <v>1</v>
      </c>
      <c r="N39" s="337">
        <f t="shared" si="2"/>
        <v>1</v>
      </c>
      <c r="O39" s="332" t="s">
        <v>149</v>
      </c>
      <c r="P39" s="338" t="s">
        <v>72</v>
      </c>
      <c r="Q39" s="341" t="s">
        <v>73</v>
      </c>
      <c r="R39" s="85">
        <v>0</v>
      </c>
      <c r="S39" s="365">
        <v>3827260.87</v>
      </c>
    </row>
    <row r="40" spans="1:19" s="340" customFormat="1" ht="114.75" x14ac:dyDescent="0.2">
      <c r="A40" s="330" t="s">
        <v>26</v>
      </c>
      <c r="B40" s="369" t="s">
        <v>450</v>
      </c>
      <c r="C40" s="312" t="s">
        <v>448</v>
      </c>
      <c r="D40" s="332" t="s">
        <v>102</v>
      </c>
      <c r="E40" s="353" t="s">
        <v>156</v>
      </c>
      <c r="F40" s="353">
        <v>41143</v>
      </c>
      <c r="G40" s="362" t="s">
        <v>366</v>
      </c>
      <c r="H40" s="332" t="s">
        <v>295</v>
      </c>
      <c r="I40" s="332" t="s">
        <v>28</v>
      </c>
      <c r="J40" s="335"/>
      <c r="K40" s="336">
        <f>IF(OR(J40=0),0,(J40/(J40+L40)))</f>
        <v>0</v>
      </c>
      <c r="L40" s="335">
        <v>100</v>
      </c>
      <c r="M40" s="336">
        <f>IF(OR(L40=0),0,(L40/(J40+L40)))</f>
        <v>1</v>
      </c>
      <c r="N40" s="337">
        <f>K40+M40</f>
        <v>1</v>
      </c>
      <c r="O40" s="332" t="s">
        <v>149</v>
      </c>
      <c r="P40" s="338" t="s">
        <v>78</v>
      </c>
      <c r="Q40" s="341"/>
      <c r="R40" s="85">
        <v>0</v>
      </c>
      <c r="S40" s="365">
        <v>12000000</v>
      </c>
    </row>
    <row r="41" spans="1:19" s="340" customFormat="1" ht="89.25" x14ac:dyDescent="0.2">
      <c r="A41" s="330" t="s">
        <v>26</v>
      </c>
      <c r="B41" s="369" t="s">
        <v>450</v>
      </c>
      <c r="C41" s="312" t="s">
        <v>448</v>
      </c>
      <c r="D41" s="332" t="s">
        <v>102</v>
      </c>
      <c r="E41" s="353" t="s">
        <v>156</v>
      </c>
      <c r="F41" s="353">
        <v>41144</v>
      </c>
      <c r="G41" s="362" t="s">
        <v>367</v>
      </c>
      <c r="H41" s="332" t="s">
        <v>296</v>
      </c>
      <c r="I41" s="332" t="s">
        <v>28</v>
      </c>
      <c r="J41" s="335"/>
      <c r="K41" s="336">
        <f t="shared" si="3"/>
        <v>0</v>
      </c>
      <c r="L41" s="335">
        <v>100</v>
      </c>
      <c r="M41" s="336">
        <f t="shared" si="4"/>
        <v>1</v>
      </c>
      <c r="N41" s="337">
        <f t="shared" si="2"/>
        <v>1</v>
      </c>
      <c r="O41" s="332" t="s">
        <v>81</v>
      </c>
      <c r="P41" s="338" t="s">
        <v>78</v>
      </c>
      <c r="Q41" s="341"/>
      <c r="R41" s="85">
        <v>0</v>
      </c>
      <c r="S41" s="365">
        <v>35000000</v>
      </c>
    </row>
    <row r="42" spans="1:19" s="340" customFormat="1" ht="89.25" x14ac:dyDescent="0.2">
      <c r="A42" s="330" t="s">
        <v>26</v>
      </c>
      <c r="B42" s="369" t="s">
        <v>450</v>
      </c>
      <c r="C42" s="312" t="s">
        <v>448</v>
      </c>
      <c r="D42" s="332" t="s">
        <v>102</v>
      </c>
      <c r="E42" s="353" t="s">
        <v>156</v>
      </c>
      <c r="F42" s="353">
        <v>41145</v>
      </c>
      <c r="G42" s="362" t="s">
        <v>368</v>
      </c>
      <c r="H42" s="332" t="s">
        <v>297</v>
      </c>
      <c r="I42" s="332" t="s">
        <v>27</v>
      </c>
      <c r="J42" s="335"/>
      <c r="K42" s="336">
        <f t="shared" si="3"/>
        <v>0</v>
      </c>
      <c r="L42" s="335">
        <v>100</v>
      </c>
      <c r="M42" s="336">
        <f t="shared" si="4"/>
        <v>1</v>
      </c>
      <c r="N42" s="337">
        <f t="shared" si="2"/>
        <v>1</v>
      </c>
      <c r="O42" s="332" t="s">
        <v>81</v>
      </c>
      <c r="P42" s="338" t="s">
        <v>78</v>
      </c>
      <c r="Q42" s="341"/>
      <c r="R42" s="85">
        <v>0</v>
      </c>
      <c r="S42" s="365">
        <v>47526971.439999998</v>
      </c>
    </row>
    <row r="43" spans="1:19" s="340" customFormat="1" ht="89.25" x14ac:dyDescent="0.2">
      <c r="A43" s="330" t="s">
        <v>26</v>
      </c>
      <c r="B43" s="369" t="s">
        <v>450</v>
      </c>
      <c r="C43" s="312" t="s">
        <v>448</v>
      </c>
      <c r="D43" s="332" t="s">
        <v>102</v>
      </c>
      <c r="E43" s="353" t="s">
        <v>156</v>
      </c>
      <c r="F43" s="353">
        <v>41146</v>
      </c>
      <c r="G43" s="362" t="s">
        <v>369</v>
      </c>
      <c r="H43" s="332" t="s">
        <v>294</v>
      </c>
      <c r="I43" s="332" t="s">
        <v>28</v>
      </c>
      <c r="J43" s="335"/>
      <c r="K43" s="336">
        <f>IF(OR(J43=0),0,(J43/(J43+L43)))</f>
        <v>0</v>
      </c>
      <c r="L43" s="335">
        <v>100</v>
      </c>
      <c r="M43" s="336">
        <f>IF(OR(L43=0),0,(L43/(J43+L43)))</f>
        <v>1</v>
      </c>
      <c r="N43" s="337">
        <f>K43+M43</f>
        <v>1</v>
      </c>
      <c r="O43" s="332" t="s">
        <v>81</v>
      </c>
      <c r="P43" s="338" t="s">
        <v>78</v>
      </c>
      <c r="Q43" s="341"/>
      <c r="R43" s="85">
        <v>0</v>
      </c>
      <c r="S43" s="365">
        <v>915000</v>
      </c>
    </row>
    <row r="44" spans="1:19" s="340" customFormat="1" ht="76.5" x14ac:dyDescent="0.2">
      <c r="A44" s="330" t="s">
        <v>26</v>
      </c>
      <c r="B44" s="369" t="s">
        <v>450</v>
      </c>
      <c r="C44" s="312" t="s">
        <v>448</v>
      </c>
      <c r="D44" s="332" t="s">
        <v>137</v>
      </c>
      <c r="E44" s="353" t="s">
        <v>156</v>
      </c>
      <c r="F44" s="353"/>
      <c r="G44" s="362" t="s">
        <v>361</v>
      </c>
      <c r="H44" s="332" t="s">
        <v>300</v>
      </c>
      <c r="I44" s="332" t="s">
        <v>28</v>
      </c>
      <c r="J44" s="335"/>
      <c r="K44" s="336">
        <f t="shared" si="3"/>
        <v>0</v>
      </c>
      <c r="L44" s="335">
        <v>100</v>
      </c>
      <c r="M44" s="336">
        <f t="shared" si="4"/>
        <v>1</v>
      </c>
      <c r="N44" s="337">
        <f t="shared" si="2"/>
        <v>1</v>
      </c>
      <c r="O44" s="332" t="s">
        <v>149</v>
      </c>
      <c r="P44" s="338" t="s">
        <v>76</v>
      </c>
      <c r="Q44" s="341" t="s">
        <v>73</v>
      </c>
      <c r="R44" s="85">
        <v>0</v>
      </c>
      <c r="S44" s="365">
        <v>9000000</v>
      </c>
    </row>
    <row r="45" spans="1:19" s="340" customFormat="1" ht="76.5" x14ac:dyDescent="0.2">
      <c r="A45" s="330" t="s">
        <v>26</v>
      </c>
      <c r="B45" s="369" t="s">
        <v>450</v>
      </c>
      <c r="C45" s="312" t="s">
        <v>448</v>
      </c>
      <c r="D45" s="332" t="s">
        <v>137</v>
      </c>
      <c r="E45" s="353" t="s">
        <v>156</v>
      </c>
      <c r="F45" s="353"/>
      <c r="G45" s="362" t="s">
        <v>361</v>
      </c>
      <c r="H45" s="332" t="s">
        <v>301</v>
      </c>
      <c r="I45" s="332" t="s">
        <v>28</v>
      </c>
      <c r="J45" s="335"/>
      <c r="K45" s="336">
        <f t="shared" si="3"/>
        <v>0</v>
      </c>
      <c r="L45" s="335">
        <v>100</v>
      </c>
      <c r="M45" s="336">
        <f t="shared" si="4"/>
        <v>1</v>
      </c>
      <c r="N45" s="337">
        <f t="shared" si="2"/>
        <v>1</v>
      </c>
      <c r="O45" s="332" t="s">
        <v>149</v>
      </c>
      <c r="P45" s="338" t="s">
        <v>76</v>
      </c>
      <c r="Q45" s="341" t="s">
        <v>73</v>
      </c>
      <c r="R45" s="85">
        <v>0</v>
      </c>
      <c r="S45" s="365">
        <v>20000000</v>
      </c>
    </row>
    <row r="46" spans="1:19" s="340" customFormat="1" ht="127.5" x14ac:dyDescent="0.2">
      <c r="A46" s="330" t="s">
        <v>26</v>
      </c>
      <c r="B46" s="369" t="s">
        <v>450</v>
      </c>
      <c r="C46" s="312" t="s">
        <v>448</v>
      </c>
      <c r="D46" s="332" t="s">
        <v>137</v>
      </c>
      <c r="E46" s="353" t="s">
        <v>156</v>
      </c>
      <c r="F46" s="353">
        <v>41147</v>
      </c>
      <c r="G46" s="362" t="s">
        <v>370</v>
      </c>
      <c r="H46" s="332" t="s">
        <v>304</v>
      </c>
      <c r="I46" s="332" t="s">
        <v>28</v>
      </c>
      <c r="J46" s="335"/>
      <c r="K46" s="336">
        <f>IF(OR(J46=0),0,(J46/(J46+L46)))</f>
        <v>0</v>
      </c>
      <c r="L46" s="335">
        <v>100</v>
      </c>
      <c r="M46" s="336">
        <f>IF(OR(L46=0),0,(L46/(J46+L46)))</f>
        <v>1</v>
      </c>
      <c r="N46" s="337">
        <f>K46+M46</f>
        <v>1</v>
      </c>
      <c r="O46" s="332" t="s">
        <v>149</v>
      </c>
      <c r="P46" s="338" t="s">
        <v>76</v>
      </c>
      <c r="Q46" s="341" t="s">
        <v>73</v>
      </c>
      <c r="R46" s="85">
        <v>0</v>
      </c>
      <c r="S46" s="365">
        <v>6000000</v>
      </c>
    </row>
    <row r="47" spans="1:19" s="340" customFormat="1" ht="76.5" x14ac:dyDescent="0.2">
      <c r="A47" s="330" t="s">
        <v>26</v>
      </c>
      <c r="B47" s="369" t="s">
        <v>450</v>
      </c>
      <c r="C47" s="312" t="s">
        <v>448</v>
      </c>
      <c r="D47" s="332" t="s">
        <v>137</v>
      </c>
      <c r="E47" s="353" t="s">
        <v>156</v>
      </c>
      <c r="F47" s="353"/>
      <c r="G47" s="362" t="s">
        <v>361</v>
      </c>
      <c r="H47" s="332" t="s">
        <v>302</v>
      </c>
      <c r="I47" s="332" t="s">
        <v>220</v>
      </c>
      <c r="J47" s="335"/>
      <c r="K47" s="336">
        <f>IF(OR(J47=0),0,(J47/(J47+L47)))</f>
        <v>0</v>
      </c>
      <c r="L47" s="335">
        <v>100</v>
      </c>
      <c r="M47" s="336">
        <f>IF(OR(L47=0),0,(L47/(J47+L47)))</f>
        <v>1</v>
      </c>
      <c r="N47" s="337">
        <f>K47+M47</f>
        <v>1</v>
      </c>
      <c r="O47" s="332" t="s">
        <v>149</v>
      </c>
      <c r="P47" s="338" t="s">
        <v>76</v>
      </c>
      <c r="Q47" s="341" t="s">
        <v>73</v>
      </c>
      <c r="R47" s="85">
        <v>0</v>
      </c>
      <c r="S47" s="365">
        <v>19654037.059999999</v>
      </c>
    </row>
    <row r="48" spans="1:19" s="340" customFormat="1" ht="76.5" x14ac:dyDescent="0.2">
      <c r="A48" s="330" t="s">
        <v>26</v>
      </c>
      <c r="B48" s="369" t="s">
        <v>450</v>
      </c>
      <c r="C48" s="312" t="s">
        <v>448</v>
      </c>
      <c r="D48" s="332" t="s">
        <v>137</v>
      </c>
      <c r="E48" s="353" t="s">
        <v>156</v>
      </c>
      <c r="F48" s="353"/>
      <c r="G48" s="362" t="s">
        <v>361</v>
      </c>
      <c r="H48" s="332" t="s">
        <v>303</v>
      </c>
      <c r="I48" s="332" t="s">
        <v>220</v>
      </c>
      <c r="J48" s="335"/>
      <c r="K48" s="336">
        <f t="shared" si="3"/>
        <v>0</v>
      </c>
      <c r="L48" s="335">
        <v>100</v>
      </c>
      <c r="M48" s="336">
        <f t="shared" si="4"/>
        <v>1</v>
      </c>
      <c r="N48" s="337">
        <f t="shared" si="2"/>
        <v>1</v>
      </c>
      <c r="O48" s="332" t="s">
        <v>149</v>
      </c>
      <c r="P48" s="338" t="s">
        <v>76</v>
      </c>
      <c r="Q48" s="341" t="s">
        <v>73</v>
      </c>
      <c r="R48" s="85">
        <v>0</v>
      </c>
      <c r="S48" s="365">
        <v>40000000</v>
      </c>
    </row>
    <row r="49" spans="1:21" s="340" customFormat="1" ht="76.5" x14ac:dyDescent="0.2">
      <c r="A49" s="330" t="s">
        <v>26</v>
      </c>
      <c r="B49" s="369" t="s">
        <v>450</v>
      </c>
      <c r="C49" s="312" t="s">
        <v>448</v>
      </c>
      <c r="D49" s="332" t="s">
        <v>137</v>
      </c>
      <c r="E49" s="353" t="s">
        <v>156</v>
      </c>
      <c r="F49" s="353">
        <v>41148</v>
      </c>
      <c r="G49" s="362" t="s">
        <v>371</v>
      </c>
      <c r="H49" s="338" t="s">
        <v>231</v>
      </c>
      <c r="I49" s="332" t="s">
        <v>220</v>
      </c>
      <c r="J49" s="335"/>
      <c r="K49" s="336">
        <f t="shared" si="3"/>
        <v>0</v>
      </c>
      <c r="L49" s="335">
        <v>100</v>
      </c>
      <c r="M49" s="336">
        <f t="shared" si="4"/>
        <v>1</v>
      </c>
      <c r="N49" s="337">
        <f t="shared" si="2"/>
        <v>1</v>
      </c>
      <c r="O49" s="332" t="s">
        <v>149</v>
      </c>
      <c r="P49" s="338" t="s">
        <v>76</v>
      </c>
      <c r="Q49" s="341" t="s">
        <v>73</v>
      </c>
      <c r="R49" s="85">
        <v>0</v>
      </c>
      <c r="S49" s="365">
        <v>23000000</v>
      </c>
    </row>
    <row r="50" spans="1:21" s="340" customFormat="1" ht="76.5" x14ac:dyDescent="0.2">
      <c r="A50" s="330" t="s">
        <v>26</v>
      </c>
      <c r="B50" s="369" t="s">
        <v>450</v>
      </c>
      <c r="C50" s="312" t="s">
        <v>448</v>
      </c>
      <c r="D50" s="332" t="s">
        <v>100</v>
      </c>
      <c r="E50" s="353" t="s">
        <v>156</v>
      </c>
      <c r="F50" s="353">
        <v>41149</v>
      </c>
      <c r="G50" s="362" t="s">
        <v>372</v>
      </c>
      <c r="H50" s="332" t="s">
        <v>298</v>
      </c>
      <c r="I50" s="332" t="s">
        <v>28</v>
      </c>
      <c r="J50" s="335"/>
      <c r="K50" s="336">
        <f t="shared" si="3"/>
        <v>0</v>
      </c>
      <c r="L50" s="335">
        <v>100</v>
      </c>
      <c r="M50" s="336">
        <f t="shared" si="4"/>
        <v>1</v>
      </c>
      <c r="N50" s="337">
        <f t="shared" si="2"/>
        <v>1</v>
      </c>
      <c r="O50" s="332" t="s">
        <v>149</v>
      </c>
      <c r="P50" s="338" t="s">
        <v>74</v>
      </c>
      <c r="Q50" s="341" t="s">
        <v>73</v>
      </c>
      <c r="R50" s="85">
        <v>0</v>
      </c>
      <c r="S50" s="365">
        <v>19578018.870000001</v>
      </c>
    </row>
    <row r="51" spans="1:21" s="340" customFormat="1" ht="89.25" x14ac:dyDescent="0.2">
      <c r="A51" s="330" t="s">
        <v>26</v>
      </c>
      <c r="B51" s="369" t="s">
        <v>450</v>
      </c>
      <c r="C51" s="312" t="s">
        <v>448</v>
      </c>
      <c r="D51" s="332" t="s">
        <v>98</v>
      </c>
      <c r="E51" s="353" t="s">
        <v>157</v>
      </c>
      <c r="F51" s="353"/>
      <c r="G51" s="362" t="s">
        <v>362</v>
      </c>
      <c r="H51" s="332" t="s">
        <v>232</v>
      </c>
      <c r="I51" s="332" t="s">
        <v>217</v>
      </c>
      <c r="J51" s="335"/>
      <c r="K51" s="336">
        <f>IF(OR(J51=0),0,(J51/(J51+L51)))</f>
        <v>0</v>
      </c>
      <c r="L51" s="335">
        <v>100</v>
      </c>
      <c r="M51" s="336">
        <f>IF(OR(L51=0),0,(L51/(J51+L51)))</f>
        <v>1</v>
      </c>
      <c r="N51" s="337">
        <f>K51+M51</f>
        <v>1</v>
      </c>
      <c r="O51" s="332" t="s">
        <v>149</v>
      </c>
      <c r="P51" s="338" t="s">
        <v>75</v>
      </c>
      <c r="Q51" s="341" t="s">
        <v>73</v>
      </c>
      <c r="R51" s="85">
        <v>0</v>
      </c>
      <c r="S51" s="365">
        <v>9000000</v>
      </c>
    </row>
    <row r="52" spans="1:21" s="340" customFormat="1" ht="89.25" x14ac:dyDescent="0.2">
      <c r="A52" s="330" t="s">
        <v>26</v>
      </c>
      <c r="B52" s="369" t="s">
        <v>450</v>
      </c>
      <c r="C52" s="312" t="s">
        <v>448</v>
      </c>
      <c r="D52" s="332" t="s">
        <v>98</v>
      </c>
      <c r="E52" s="353" t="s">
        <v>156</v>
      </c>
      <c r="F52" s="353">
        <v>41150</v>
      </c>
      <c r="G52" s="362" t="s">
        <v>373</v>
      </c>
      <c r="H52" s="332" t="s">
        <v>299</v>
      </c>
      <c r="I52" s="332" t="s">
        <v>28</v>
      </c>
      <c r="J52" s="335"/>
      <c r="K52" s="336">
        <f t="shared" ref="K52:K53" si="5">IF(OR(J52=0),0,(J52/(J52+L52)))</f>
        <v>0</v>
      </c>
      <c r="L52" s="335">
        <v>100</v>
      </c>
      <c r="M52" s="336">
        <f t="shared" ref="M52:M53" si="6">IF(OR(L52=0),0,(L52/(J52+L52)))</f>
        <v>1</v>
      </c>
      <c r="N52" s="337">
        <f t="shared" ref="N52:N53" si="7">K52+M52</f>
        <v>1</v>
      </c>
      <c r="O52" s="332" t="s">
        <v>149</v>
      </c>
      <c r="P52" s="338" t="s">
        <v>75</v>
      </c>
      <c r="Q52" s="341" t="s">
        <v>73</v>
      </c>
      <c r="R52" s="85">
        <v>0</v>
      </c>
      <c r="S52" s="365">
        <f>14426696.23</f>
        <v>14426696.23</v>
      </c>
    </row>
    <row r="53" spans="1:21" s="340" customFormat="1" ht="165.75" x14ac:dyDescent="0.2">
      <c r="A53" s="330" t="s">
        <v>26</v>
      </c>
      <c r="B53" s="369" t="s">
        <v>450</v>
      </c>
      <c r="C53" s="312" t="s">
        <v>448</v>
      </c>
      <c r="D53" s="332" t="s">
        <v>124</v>
      </c>
      <c r="E53" s="353" t="s">
        <v>156</v>
      </c>
      <c r="F53" s="353">
        <v>41151</v>
      </c>
      <c r="G53" s="362" t="s">
        <v>374</v>
      </c>
      <c r="H53" s="332" t="s">
        <v>233</v>
      </c>
      <c r="I53" s="332" t="s">
        <v>28</v>
      </c>
      <c r="J53" s="335"/>
      <c r="K53" s="336">
        <f t="shared" si="5"/>
        <v>0</v>
      </c>
      <c r="L53" s="335">
        <v>100</v>
      </c>
      <c r="M53" s="336">
        <f t="shared" si="6"/>
        <v>1</v>
      </c>
      <c r="N53" s="337">
        <f t="shared" si="7"/>
        <v>1</v>
      </c>
      <c r="O53" s="332" t="s">
        <v>149</v>
      </c>
      <c r="P53" s="338" t="s">
        <v>77</v>
      </c>
      <c r="Q53" s="341"/>
      <c r="R53" s="85">
        <v>0</v>
      </c>
      <c r="S53" s="365">
        <v>21549383.25</v>
      </c>
    </row>
    <row r="54" spans="1:21" s="340" customFormat="1" ht="114.75" x14ac:dyDescent="0.2">
      <c r="A54" s="330" t="s">
        <v>26</v>
      </c>
      <c r="B54" s="369" t="s">
        <v>450</v>
      </c>
      <c r="C54" s="312" t="s">
        <v>448</v>
      </c>
      <c r="D54" s="332" t="s">
        <v>124</v>
      </c>
      <c r="E54" s="353" t="s">
        <v>157</v>
      </c>
      <c r="F54" s="353">
        <v>41152</v>
      </c>
      <c r="G54" s="362" t="s">
        <v>375</v>
      </c>
      <c r="H54" s="332" t="s">
        <v>234</v>
      </c>
      <c r="I54" s="332" t="s">
        <v>217</v>
      </c>
      <c r="J54" s="335"/>
      <c r="K54" s="336">
        <f t="shared" si="3"/>
        <v>0</v>
      </c>
      <c r="L54" s="335">
        <v>100</v>
      </c>
      <c r="M54" s="336">
        <f t="shared" si="4"/>
        <v>1</v>
      </c>
      <c r="N54" s="337">
        <f t="shared" si="2"/>
        <v>1</v>
      </c>
      <c r="O54" s="332" t="s">
        <v>210</v>
      </c>
      <c r="P54" s="338" t="s">
        <v>77</v>
      </c>
      <c r="Q54" s="341"/>
      <c r="R54" s="85">
        <v>0</v>
      </c>
      <c r="S54" s="365">
        <v>1215000</v>
      </c>
    </row>
    <row r="55" spans="1:21" s="340" customFormat="1" ht="76.5" x14ac:dyDescent="0.2">
      <c r="A55" s="330" t="s">
        <v>26</v>
      </c>
      <c r="B55" s="369" t="s">
        <v>450</v>
      </c>
      <c r="C55" s="312" t="s">
        <v>448</v>
      </c>
      <c r="D55" s="332" t="s">
        <v>124</v>
      </c>
      <c r="E55" s="353" t="s">
        <v>156</v>
      </c>
      <c r="F55" s="353">
        <v>41153</v>
      </c>
      <c r="G55" s="362" t="s">
        <v>376</v>
      </c>
      <c r="H55" s="332" t="s">
        <v>235</v>
      </c>
      <c r="I55" s="332" t="s">
        <v>28</v>
      </c>
      <c r="J55" s="344"/>
      <c r="K55" s="345">
        <f t="shared" si="3"/>
        <v>0</v>
      </c>
      <c r="L55" s="344">
        <v>100</v>
      </c>
      <c r="M55" s="345">
        <f t="shared" si="4"/>
        <v>1</v>
      </c>
      <c r="N55" s="346">
        <f t="shared" si="2"/>
        <v>1</v>
      </c>
      <c r="O55" s="332" t="s">
        <v>149</v>
      </c>
      <c r="P55" s="338" t="s">
        <v>77</v>
      </c>
      <c r="Q55" s="347"/>
      <c r="R55" s="85">
        <v>0</v>
      </c>
      <c r="S55" s="365">
        <v>3500000</v>
      </c>
    </row>
    <row r="56" spans="1:21" s="340" customFormat="1" ht="76.5" x14ac:dyDescent="0.2">
      <c r="A56" s="349" t="s">
        <v>54</v>
      </c>
      <c r="B56" s="369" t="s">
        <v>450</v>
      </c>
      <c r="C56" s="312" t="s">
        <v>448</v>
      </c>
      <c r="D56" s="351" t="s">
        <v>92</v>
      </c>
      <c r="E56" s="374" t="s">
        <v>156</v>
      </c>
      <c r="F56" s="353">
        <v>1214</v>
      </c>
      <c r="G56" s="362" t="s">
        <v>377</v>
      </c>
      <c r="H56" s="351" t="s">
        <v>307</v>
      </c>
      <c r="I56" s="351" t="s">
        <v>214</v>
      </c>
      <c r="J56" s="335"/>
      <c r="K56" s="336">
        <f t="shared" si="3"/>
        <v>0</v>
      </c>
      <c r="L56" s="335">
        <v>100</v>
      </c>
      <c r="M56" s="336">
        <f t="shared" si="4"/>
        <v>1</v>
      </c>
      <c r="N56" s="346">
        <f t="shared" si="2"/>
        <v>1</v>
      </c>
      <c r="O56" s="351" t="s">
        <v>153</v>
      </c>
      <c r="P56" s="338" t="s">
        <v>167</v>
      </c>
      <c r="Q56" s="341" t="s">
        <v>73</v>
      </c>
      <c r="R56" s="85">
        <v>0</v>
      </c>
      <c r="S56" s="366">
        <v>3675795</v>
      </c>
    </row>
    <row r="57" spans="1:21" s="340" customFormat="1" ht="63.75" x14ac:dyDescent="0.2">
      <c r="A57" s="330" t="s">
        <v>54</v>
      </c>
      <c r="B57" s="369" t="s">
        <v>450</v>
      </c>
      <c r="C57" s="312" t="s">
        <v>448</v>
      </c>
      <c r="D57" s="332" t="s">
        <v>88</v>
      </c>
      <c r="E57" s="353" t="s">
        <v>156</v>
      </c>
      <c r="F57" s="353"/>
      <c r="G57" s="362" t="s">
        <v>363</v>
      </c>
      <c r="H57" s="332" t="s">
        <v>212</v>
      </c>
      <c r="I57" s="332" t="s">
        <v>28</v>
      </c>
      <c r="J57" s="335"/>
      <c r="K57" s="336">
        <f t="shared" si="3"/>
        <v>0</v>
      </c>
      <c r="L57" s="335">
        <v>100</v>
      </c>
      <c r="M57" s="336">
        <f t="shared" si="4"/>
        <v>1</v>
      </c>
      <c r="N57" s="346">
        <f t="shared" si="2"/>
        <v>1</v>
      </c>
      <c r="O57" s="341" t="s">
        <v>210</v>
      </c>
      <c r="P57" s="338" t="s">
        <v>90</v>
      </c>
      <c r="Q57" s="354" t="s">
        <v>170</v>
      </c>
      <c r="R57" s="85">
        <v>0</v>
      </c>
      <c r="S57" s="367">
        <v>44200000</v>
      </c>
      <c r="T57" s="340">
        <v>34215000</v>
      </c>
      <c r="U57" s="356">
        <f>+S57-T57</f>
        <v>9985000</v>
      </c>
    </row>
    <row r="58" spans="1:21" s="340" customFormat="1" ht="114.75" x14ac:dyDescent="0.2">
      <c r="A58" s="330" t="s">
        <v>54</v>
      </c>
      <c r="B58" s="369" t="s">
        <v>450</v>
      </c>
      <c r="C58" s="312" t="s">
        <v>448</v>
      </c>
      <c r="D58" s="332" t="s">
        <v>88</v>
      </c>
      <c r="E58" s="353" t="s">
        <v>156</v>
      </c>
      <c r="F58" s="353">
        <v>51146</v>
      </c>
      <c r="G58" s="362" t="s">
        <v>378</v>
      </c>
      <c r="H58" s="332" t="s">
        <v>306</v>
      </c>
      <c r="I58" s="332" t="s">
        <v>287</v>
      </c>
      <c r="J58" s="335"/>
      <c r="K58" s="336">
        <f t="shared" si="3"/>
        <v>0</v>
      </c>
      <c r="L58" s="335">
        <v>100</v>
      </c>
      <c r="M58" s="336">
        <f t="shared" si="4"/>
        <v>1</v>
      </c>
      <c r="N58" s="346">
        <f t="shared" si="2"/>
        <v>1</v>
      </c>
      <c r="O58" s="341" t="s">
        <v>221</v>
      </c>
      <c r="P58" s="338" t="s">
        <v>90</v>
      </c>
      <c r="Q58" s="341" t="s">
        <v>73</v>
      </c>
      <c r="R58" s="85">
        <v>0</v>
      </c>
      <c r="S58" s="367">
        <v>6185000</v>
      </c>
    </row>
    <row r="59" spans="1:21" s="340" customFormat="1" ht="51" x14ac:dyDescent="0.2">
      <c r="A59" s="349" t="s">
        <v>54</v>
      </c>
      <c r="B59" s="369" t="s">
        <v>450</v>
      </c>
      <c r="C59" s="312" t="s">
        <v>448</v>
      </c>
      <c r="D59" s="351" t="s">
        <v>91</v>
      </c>
      <c r="E59" s="374" t="s">
        <v>157</v>
      </c>
      <c r="F59" s="374"/>
      <c r="G59" s="362" t="s">
        <v>364</v>
      </c>
      <c r="H59" s="351" t="s">
        <v>281</v>
      </c>
      <c r="I59" s="351" t="s">
        <v>287</v>
      </c>
      <c r="J59" s="344"/>
      <c r="K59" s="345">
        <f t="shared" si="3"/>
        <v>0</v>
      </c>
      <c r="L59" s="344">
        <v>100</v>
      </c>
      <c r="M59" s="345">
        <f t="shared" si="4"/>
        <v>1</v>
      </c>
      <c r="N59" s="346">
        <f t="shared" si="2"/>
        <v>1</v>
      </c>
      <c r="O59" s="341" t="s">
        <v>288</v>
      </c>
      <c r="P59" s="338" t="s">
        <v>86</v>
      </c>
      <c r="Q59" s="347" t="s">
        <v>73</v>
      </c>
      <c r="R59" s="85">
        <v>0</v>
      </c>
      <c r="S59" s="366">
        <v>9500000</v>
      </c>
    </row>
    <row r="60" spans="1:21" s="340" customFormat="1" ht="63.75" x14ac:dyDescent="0.2">
      <c r="A60" s="349" t="s">
        <v>56</v>
      </c>
      <c r="B60" s="369" t="s">
        <v>450</v>
      </c>
      <c r="C60" s="312" t="s">
        <v>448</v>
      </c>
      <c r="D60" s="351" t="s">
        <v>92</v>
      </c>
      <c r="E60" s="374" t="s">
        <v>156</v>
      </c>
      <c r="F60" s="353">
        <v>21226</v>
      </c>
      <c r="G60" s="362" t="s">
        <v>379</v>
      </c>
      <c r="H60" s="351" t="s">
        <v>262</v>
      </c>
      <c r="I60" s="351" t="s">
        <v>93</v>
      </c>
      <c r="J60" s="335"/>
      <c r="K60" s="336">
        <f t="shared" si="3"/>
        <v>0</v>
      </c>
      <c r="L60" s="335">
        <v>100</v>
      </c>
      <c r="M60" s="336">
        <f t="shared" si="4"/>
        <v>1</v>
      </c>
      <c r="N60" s="346">
        <f t="shared" si="2"/>
        <v>1</v>
      </c>
      <c r="O60" s="351" t="s">
        <v>154</v>
      </c>
      <c r="P60" s="338" t="s">
        <v>166</v>
      </c>
      <c r="Q60" s="341" t="s">
        <v>73</v>
      </c>
      <c r="R60" s="85">
        <v>0</v>
      </c>
      <c r="S60" s="366">
        <v>4192213.85</v>
      </c>
    </row>
    <row r="61" spans="1:21" s="340" customFormat="1" ht="76.5" x14ac:dyDescent="0.2">
      <c r="A61" s="349" t="s">
        <v>56</v>
      </c>
      <c r="B61" s="369" t="s">
        <v>450</v>
      </c>
      <c r="C61" s="312" t="s">
        <v>448</v>
      </c>
      <c r="D61" s="351" t="s">
        <v>92</v>
      </c>
      <c r="E61" s="374" t="s">
        <v>156</v>
      </c>
      <c r="F61" s="353">
        <v>1215</v>
      </c>
      <c r="G61" s="362" t="s">
        <v>380</v>
      </c>
      <c r="H61" s="351" t="s">
        <v>256</v>
      </c>
      <c r="I61" s="351" t="s">
        <v>28</v>
      </c>
      <c r="J61" s="335"/>
      <c r="K61" s="336">
        <f t="shared" si="3"/>
        <v>0</v>
      </c>
      <c r="L61" s="335">
        <v>100</v>
      </c>
      <c r="M61" s="336">
        <f t="shared" si="4"/>
        <v>1</v>
      </c>
      <c r="N61" s="346">
        <f t="shared" si="2"/>
        <v>1</v>
      </c>
      <c r="O61" s="351" t="s">
        <v>153</v>
      </c>
      <c r="P61" s="338" t="s">
        <v>167</v>
      </c>
      <c r="Q61" s="341" t="s">
        <v>73</v>
      </c>
      <c r="R61" s="85">
        <v>0</v>
      </c>
      <c r="S61" s="366">
        <v>3040000</v>
      </c>
    </row>
    <row r="62" spans="1:21" s="340" customFormat="1" ht="76.5" x14ac:dyDescent="0.2">
      <c r="A62" s="349" t="s">
        <v>56</v>
      </c>
      <c r="B62" s="369" t="s">
        <v>450</v>
      </c>
      <c r="C62" s="312" t="s">
        <v>448</v>
      </c>
      <c r="D62" s="351" t="s">
        <v>92</v>
      </c>
      <c r="E62" s="374" t="s">
        <v>156</v>
      </c>
      <c r="F62" s="353">
        <v>1216</v>
      </c>
      <c r="G62" s="362" t="s">
        <v>381</v>
      </c>
      <c r="H62" s="351" t="s">
        <v>308</v>
      </c>
      <c r="I62" s="351" t="s">
        <v>28</v>
      </c>
      <c r="J62" s="335"/>
      <c r="K62" s="336">
        <f t="shared" si="3"/>
        <v>0</v>
      </c>
      <c r="L62" s="335">
        <v>100</v>
      </c>
      <c r="M62" s="336">
        <f t="shared" si="4"/>
        <v>1</v>
      </c>
      <c r="N62" s="346">
        <f t="shared" si="2"/>
        <v>1</v>
      </c>
      <c r="O62" s="351" t="s">
        <v>153</v>
      </c>
      <c r="P62" s="338" t="s">
        <v>167</v>
      </c>
      <c r="Q62" s="341" t="s">
        <v>73</v>
      </c>
      <c r="R62" s="85">
        <v>0</v>
      </c>
      <c r="S62" s="366">
        <v>6468960.4699999997</v>
      </c>
    </row>
    <row r="63" spans="1:21" s="340" customFormat="1" ht="64.5" thickBot="1" x14ac:dyDescent="0.25">
      <c r="A63" s="349" t="s">
        <v>56</v>
      </c>
      <c r="B63" s="369" t="s">
        <v>450</v>
      </c>
      <c r="C63" s="312" t="s">
        <v>448</v>
      </c>
      <c r="D63" s="351" t="s">
        <v>92</v>
      </c>
      <c r="E63" s="374" t="s">
        <v>156</v>
      </c>
      <c r="F63" s="353">
        <v>1217</v>
      </c>
      <c r="G63" s="362" t="s">
        <v>382</v>
      </c>
      <c r="H63" s="351" t="s">
        <v>260</v>
      </c>
      <c r="I63" s="351" t="s">
        <v>220</v>
      </c>
      <c r="J63" s="335"/>
      <c r="K63" s="336">
        <f t="shared" si="3"/>
        <v>0</v>
      </c>
      <c r="L63" s="335">
        <v>100</v>
      </c>
      <c r="M63" s="336">
        <f t="shared" si="4"/>
        <v>1</v>
      </c>
      <c r="N63" s="346">
        <f t="shared" si="2"/>
        <v>1</v>
      </c>
      <c r="O63" s="351" t="s">
        <v>150</v>
      </c>
      <c r="P63" s="338" t="s">
        <v>94</v>
      </c>
      <c r="Q63" s="341" t="s">
        <v>73</v>
      </c>
      <c r="R63" s="85">
        <v>0</v>
      </c>
      <c r="S63" s="366">
        <v>20000000</v>
      </c>
    </row>
    <row r="64" spans="1:21" ht="51" x14ac:dyDescent="0.2">
      <c r="A64" s="88" t="s">
        <v>58</v>
      </c>
      <c r="B64" s="312" t="s">
        <v>447</v>
      </c>
      <c r="C64" s="312" t="s">
        <v>448</v>
      </c>
      <c r="D64" s="23" t="s">
        <v>88</v>
      </c>
      <c r="E64" s="375" t="s">
        <v>156</v>
      </c>
      <c r="F64" s="320"/>
      <c r="G64" s="320" t="s">
        <v>383</v>
      </c>
      <c r="H64" s="321" t="s">
        <v>236</v>
      </c>
      <c r="I64" s="321" t="s">
        <v>220</v>
      </c>
      <c r="J64" s="24"/>
      <c r="K64" s="83">
        <f>IF(OR(J64=0),0,(J64/(J64+L64)))</f>
        <v>0</v>
      </c>
      <c r="L64" s="24">
        <v>100</v>
      </c>
      <c r="M64" s="83">
        <f t="shared" ref="M64:M127" si="8">IF(OR(L64=0),0,(L64/(J64+L64)))</f>
        <v>1</v>
      </c>
      <c r="N64" s="84">
        <f>K64+M64</f>
        <v>1</v>
      </c>
      <c r="O64" s="23" t="s">
        <v>210</v>
      </c>
      <c r="P64" s="25" t="s">
        <v>97</v>
      </c>
      <c r="Q64" s="87" t="s">
        <v>110</v>
      </c>
      <c r="R64" s="85">
        <v>0</v>
      </c>
      <c r="S64" s="368">
        <v>1431000</v>
      </c>
    </row>
    <row r="65" spans="1:19" ht="89.25" x14ac:dyDescent="0.2">
      <c r="A65" s="74" t="s">
        <v>56</v>
      </c>
      <c r="B65" s="312" t="s">
        <v>447</v>
      </c>
      <c r="C65" s="312" t="s">
        <v>448</v>
      </c>
      <c r="D65" s="23" t="s">
        <v>241</v>
      </c>
      <c r="E65" s="375" t="s">
        <v>156</v>
      </c>
      <c r="F65" s="320">
        <v>21227</v>
      </c>
      <c r="G65" s="320" t="s">
        <v>329</v>
      </c>
      <c r="H65" s="321" t="s">
        <v>237</v>
      </c>
      <c r="I65" s="321" t="s">
        <v>93</v>
      </c>
      <c r="J65" s="24"/>
      <c r="K65" s="83">
        <f t="shared" ref="K65:K128" si="9">IF(OR(J65=0),0,(J65/(J65+L65)))</f>
        <v>0</v>
      </c>
      <c r="L65" s="24">
        <v>100</v>
      </c>
      <c r="M65" s="83">
        <f t="shared" si="8"/>
        <v>1</v>
      </c>
      <c r="N65" s="84">
        <f t="shared" ref="N65:N128" si="10">K65+M65</f>
        <v>1</v>
      </c>
      <c r="O65" s="23" t="s">
        <v>154</v>
      </c>
      <c r="P65" s="25" t="s">
        <v>105</v>
      </c>
      <c r="Q65" s="87" t="s">
        <v>183</v>
      </c>
      <c r="R65" s="85">
        <v>0</v>
      </c>
      <c r="S65" s="223">
        <v>120000000</v>
      </c>
    </row>
    <row r="66" spans="1:19" ht="89.25" x14ac:dyDescent="0.2">
      <c r="A66" s="23" t="s">
        <v>56</v>
      </c>
      <c r="B66" s="312" t="s">
        <v>447</v>
      </c>
      <c r="C66" s="312" t="s">
        <v>448</v>
      </c>
      <c r="D66" s="23" t="s">
        <v>241</v>
      </c>
      <c r="E66" s="376" t="s">
        <v>156</v>
      </c>
      <c r="F66" s="320">
        <v>21228</v>
      </c>
      <c r="G66" s="320" t="s">
        <v>384</v>
      </c>
      <c r="H66" s="321" t="s">
        <v>238</v>
      </c>
      <c r="I66" s="321" t="s">
        <v>217</v>
      </c>
      <c r="J66" s="24"/>
      <c r="K66" s="83">
        <f>IF(OR(J66=0),0,(J66/(J66+L66)))</f>
        <v>0</v>
      </c>
      <c r="L66" s="24">
        <v>100</v>
      </c>
      <c r="M66" s="83">
        <f>IF(OR(L66=0),0,(L66/(J66+L66)))</f>
        <v>1</v>
      </c>
      <c r="N66" s="84">
        <f>K66+M66</f>
        <v>1</v>
      </c>
      <c r="O66" s="23" t="s">
        <v>154</v>
      </c>
      <c r="P66" s="25" t="s">
        <v>105</v>
      </c>
      <c r="Q66" s="87" t="s">
        <v>182</v>
      </c>
      <c r="R66" s="85">
        <v>0</v>
      </c>
      <c r="S66" s="224">
        <v>80000000</v>
      </c>
    </row>
    <row r="67" spans="1:19" ht="89.25" x14ac:dyDescent="0.2">
      <c r="A67" s="23" t="s">
        <v>56</v>
      </c>
      <c r="B67" s="312" t="s">
        <v>447</v>
      </c>
      <c r="C67" s="312" t="s">
        <v>448</v>
      </c>
      <c r="D67" s="23" t="s">
        <v>241</v>
      </c>
      <c r="E67" s="375" t="s">
        <v>156</v>
      </c>
      <c r="F67" s="322">
        <v>21229</v>
      </c>
      <c r="G67" s="320" t="s">
        <v>385</v>
      </c>
      <c r="H67" s="321" t="s">
        <v>239</v>
      </c>
      <c r="I67" s="321" t="s">
        <v>217</v>
      </c>
      <c r="J67" s="24"/>
      <c r="K67" s="83">
        <f>IF(OR(J67=0),0,(J67/(J67+L67)))</f>
        <v>0</v>
      </c>
      <c r="L67" s="24">
        <v>100</v>
      </c>
      <c r="M67" s="83">
        <f>IF(OR(L67=0),0,(L67/(J67+L67)))</f>
        <v>1</v>
      </c>
      <c r="N67" s="84">
        <f>K67+M67</f>
        <v>1</v>
      </c>
      <c r="O67" s="23" t="s">
        <v>154</v>
      </c>
      <c r="P67" s="25" t="s">
        <v>105</v>
      </c>
      <c r="Q67" s="87" t="s">
        <v>182</v>
      </c>
      <c r="R67" s="85">
        <v>0</v>
      </c>
      <c r="S67" s="224">
        <v>50000000</v>
      </c>
    </row>
    <row r="68" spans="1:19" ht="89.25" x14ac:dyDescent="0.2">
      <c r="A68" s="23" t="s">
        <v>56</v>
      </c>
      <c r="B68" s="312" t="s">
        <v>447</v>
      </c>
      <c r="C68" s="312" t="s">
        <v>448</v>
      </c>
      <c r="D68" s="23" t="s">
        <v>241</v>
      </c>
      <c r="E68" s="377" t="s">
        <v>156</v>
      </c>
      <c r="F68" s="320">
        <v>21230</v>
      </c>
      <c r="G68" s="320" t="s">
        <v>386</v>
      </c>
      <c r="H68" s="321" t="s">
        <v>321</v>
      </c>
      <c r="I68" s="321" t="s">
        <v>217</v>
      </c>
      <c r="J68" s="24"/>
      <c r="K68" s="83">
        <f t="shared" ref="K68" si="11">IF(OR(J68=0),0,(J68/(J68+L68)))</f>
        <v>0</v>
      </c>
      <c r="L68" s="24">
        <v>100</v>
      </c>
      <c r="M68" s="83">
        <f t="shared" ref="M68" si="12">IF(OR(L68=0),0,(L68/(J68+L68)))</f>
        <v>1</v>
      </c>
      <c r="N68" s="84">
        <f t="shared" ref="N68:N83" si="13">K68+M68</f>
        <v>1</v>
      </c>
      <c r="O68" s="23" t="s">
        <v>154</v>
      </c>
      <c r="P68" s="25" t="s">
        <v>105</v>
      </c>
      <c r="Q68" s="87" t="s">
        <v>183</v>
      </c>
      <c r="R68" s="85">
        <v>0</v>
      </c>
      <c r="S68" s="223">
        <v>50000000</v>
      </c>
    </row>
    <row r="69" spans="1:19" ht="63.75" x14ac:dyDescent="0.2">
      <c r="A69" s="74" t="s">
        <v>56</v>
      </c>
      <c r="B69" s="312" t="s">
        <v>447</v>
      </c>
      <c r="C69" s="312" t="s">
        <v>448</v>
      </c>
      <c r="D69" s="23" t="s">
        <v>92</v>
      </c>
      <c r="E69" s="377" t="s">
        <v>156</v>
      </c>
      <c r="F69" s="322">
        <v>21231</v>
      </c>
      <c r="G69" s="320" t="s">
        <v>387</v>
      </c>
      <c r="H69" s="321" t="s">
        <v>323</v>
      </c>
      <c r="I69" s="321" t="s">
        <v>28</v>
      </c>
      <c r="J69" s="24"/>
      <c r="K69" s="83">
        <f t="shared" si="9"/>
        <v>0</v>
      </c>
      <c r="L69" s="24">
        <v>100</v>
      </c>
      <c r="M69" s="83">
        <f t="shared" si="8"/>
        <v>1</v>
      </c>
      <c r="N69" s="84">
        <f t="shared" si="13"/>
        <v>1</v>
      </c>
      <c r="O69" s="23" t="s">
        <v>153</v>
      </c>
      <c r="P69" s="25" t="s">
        <v>176</v>
      </c>
      <c r="Q69" s="87" t="s">
        <v>110</v>
      </c>
      <c r="R69" s="85">
        <v>0</v>
      </c>
      <c r="S69" s="224">
        <v>2000000</v>
      </c>
    </row>
    <row r="70" spans="1:19" ht="51" x14ac:dyDescent="0.2">
      <c r="A70" s="74" t="s">
        <v>54</v>
      </c>
      <c r="B70" s="312" t="s">
        <v>447</v>
      </c>
      <c r="C70" s="312" t="s">
        <v>448</v>
      </c>
      <c r="D70" s="23" t="s">
        <v>92</v>
      </c>
      <c r="E70" s="377" t="s">
        <v>156</v>
      </c>
      <c r="F70" s="320">
        <v>21232</v>
      </c>
      <c r="G70" s="320" t="s">
        <v>388</v>
      </c>
      <c r="H70" s="321" t="s">
        <v>325</v>
      </c>
      <c r="I70" s="321" t="s">
        <v>28</v>
      </c>
      <c r="J70" s="24"/>
      <c r="K70" s="83">
        <f t="shared" si="9"/>
        <v>0</v>
      </c>
      <c r="L70" s="24">
        <v>100</v>
      </c>
      <c r="M70" s="83">
        <f t="shared" si="8"/>
        <v>1</v>
      </c>
      <c r="N70" s="84">
        <f t="shared" si="13"/>
        <v>1</v>
      </c>
      <c r="O70" s="23" t="s">
        <v>153</v>
      </c>
      <c r="P70" s="25" t="s">
        <v>176</v>
      </c>
      <c r="Q70" s="87" t="s">
        <v>172</v>
      </c>
      <c r="R70" s="85">
        <v>0</v>
      </c>
      <c r="S70" s="224">
        <v>18100000</v>
      </c>
    </row>
    <row r="71" spans="1:19" ht="51" x14ac:dyDescent="0.2">
      <c r="A71" s="74" t="s">
        <v>56</v>
      </c>
      <c r="B71" s="312" t="s">
        <v>447</v>
      </c>
      <c r="C71" s="312" t="s">
        <v>448</v>
      </c>
      <c r="D71" s="23" t="s">
        <v>92</v>
      </c>
      <c r="E71" s="377" t="s">
        <v>156</v>
      </c>
      <c r="F71" s="322">
        <v>21233</v>
      </c>
      <c r="G71" s="320" t="s">
        <v>389</v>
      </c>
      <c r="H71" s="321" t="s">
        <v>310</v>
      </c>
      <c r="I71" s="321" t="s">
        <v>28</v>
      </c>
      <c r="J71" s="24"/>
      <c r="K71" s="83">
        <f t="shared" si="9"/>
        <v>0</v>
      </c>
      <c r="L71" s="24">
        <v>100</v>
      </c>
      <c r="M71" s="83">
        <f t="shared" si="8"/>
        <v>1</v>
      </c>
      <c r="N71" s="84">
        <f t="shared" si="13"/>
        <v>1</v>
      </c>
      <c r="O71" s="23" t="s">
        <v>153</v>
      </c>
      <c r="P71" s="25" t="s">
        <v>105</v>
      </c>
      <c r="Q71" s="87" t="s">
        <v>112</v>
      </c>
      <c r="R71" s="85">
        <v>0</v>
      </c>
      <c r="S71" s="224">
        <v>20000000</v>
      </c>
    </row>
    <row r="72" spans="1:19" ht="63.75" x14ac:dyDescent="0.2">
      <c r="A72" s="74" t="s">
        <v>54</v>
      </c>
      <c r="B72" s="312" t="s">
        <v>447</v>
      </c>
      <c r="C72" s="312" t="s">
        <v>448</v>
      </c>
      <c r="D72" s="23" t="s">
        <v>92</v>
      </c>
      <c r="E72" s="377" t="s">
        <v>156</v>
      </c>
      <c r="F72" s="322">
        <v>2111</v>
      </c>
      <c r="G72" s="320" t="s">
        <v>390</v>
      </c>
      <c r="H72" s="321" t="s">
        <v>242</v>
      </c>
      <c r="I72" s="321" t="s">
        <v>28</v>
      </c>
      <c r="J72" s="24"/>
      <c r="K72" s="83">
        <f t="shared" si="9"/>
        <v>0</v>
      </c>
      <c r="L72" s="24">
        <v>100</v>
      </c>
      <c r="M72" s="83">
        <f t="shared" si="8"/>
        <v>1</v>
      </c>
      <c r="N72" s="84">
        <f t="shared" si="13"/>
        <v>1</v>
      </c>
      <c r="O72" s="23" t="s">
        <v>153</v>
      </c>
      <c r="P72" s="25" t="s">
        <v>97</v>
      </c>
      <c r="Q72" s="87" t="s">
        <v>172</v>
      </c>
      <c r="R72" s="85">
        <v>0</v>
      </c>
      <c r="S72" s="224">
        <v>7000000</v>
      </c>
    </row>
    <row r="73" spans="1:19" ht="51" x14ac:dyDescent="0.2">
      <c r="A73" s="74" t="s">
        <v>54</v>
      </c>
      <c r="B73" s="312" t="s">
        <v>447</v>
      </c>
      <c r="C73" s="312" t="s">
        <v>448</v>
      </c>
      <c r="D73" s="23" t="s">
        <v>92</v>
      </c>
      <c r="E73" s="377" t="s">
        <v>156</v>
      </c>
      <c r="F73" s="322">
        <v>2112</v>
      </c>
      <c r="G73" s="320" t="s">
        <v>391</v>
      </c>
      <c r="H73" s="321" t="s">
        <v>243</v>
      </c>
      <c r="I73" s="321" t="s">
        <v>28</v>
      </c>
      <c r="J73" s="24"/>
      <c r="K73" s="83">
        <f t="shared" si="9"/>
        <v>0</v>
      </c>
      <c r="L73" s="24">
        <v>100</v>
      </c>
      <c r="M73" s="83">
        <f t="shared" si="8"/>
        <v>1</v>
      </c>
      <c r="N73" s="84">
        <f t="shared" si="13"/>
        <v>1</v>
      </c>
      <c r="O73" s="23" t="s">
        <v>153</v>
      </c>
      <c r="P73" s="25" t="s">
        <v>97</v>
      </c>
      <c r="Q73" s="87" t="s">
        <v>110</v>
      </c>
      <c r="R73" s="85">
        <v>0</v>
      </c>
      <c r="S73" s="224">
        <v>5000000</v>
      </c>
    </row>
    <row r="74" spans="1:19" ht="51" x14ac:dyDescent="0.2">
      <c r="A74" s="74" t="s">
        <v>54</v>
      </c>
      <c r="B74" s="312" t="s">
        <v>447</v>
      </c>
      <c r="C74" s="312" t="s">
        <v>448</v>
      </c>
      <c r="D74" s="23" t="s">
        <v>92</v>
      </c>
      <c r="E74" s="377" t="s">
        <v>156</v>
      </c>
      <c r="F74" s="322">
        <v>2113</v>
      </c>
      <c r="G74" s="320" t="s">
        <v>392</v>
      </c>
      <c r="H74" s="321" t="s">
        <v>244</v>
      </c>
      <c r="I74" s="321" t="s">
        <v>28</v>
      </c>
      <c r="J74" s="24"/>
      <c r="K74" s="83">
        <f t="shared" si="9"/>
        <v>0</v>
      </c>
      <c r="L74" s="24">
        <v>100</v>
      </c>
      <c r="M74" s="83">
        <f t="shared" si="8"/>
        <v>1</v>
      </c>
      <c r="N74" s="84">
        <f t="shared" si="13"/>
        <v>1</v>
      </c>
      <c r="O74" s="23" t="s">
        <v>153</v>
      </c>
      <c r="P74" s="25" t="s">
        <v>97</v>
      </c>
      <c r="Q74" s="87" t="s">
        <v>110</v>
      </c>
      <c r="R74" s="85">
        <v>0</v>
      </c>
      <c r="S74" s="224">
        <v>5000000</v>
      </c>
    </row>
    <row r="75" spans="1:19" ht="63.75" x14ac:dyDescent="0.2">
      <c r="A75" s="74" t="s">
        <v>54</v>
      </c>
      <c r="B75" s="312" t="s">
        <v>447</v>
      </c>
      <c r="C75" s="312" t="s">
        <v>448</v>
      </c>
      <c r="D75" s="23" t="s">
        <v>92</v>
      </c>
      <c r="E75" s="377" t="s">
        <v>156</v>
      </c>
      <c r="F75" s="322">
        <v>1218</v>
      </c>
      <c r="G75" s="320" t="s">
        <v>393</v>
      </c>
      <c r="H75" s="321" t="s">
        <v>245</v>
      </c>
      <c r="I75" s="321" t="s">
        <v>28</v>
      </c>
      <c r="J75" s="24"/>
      <c r="K75" s="83">
        <f t="shared" si="9"/>
        <v>0</v>
      </c>
      <c r="L75" s="24">
        <v>100</v>
      </c>
      <c r="M75" s="83">
        <f t="shared" si="8"/>
        <v>1</v>
      </c>
      <c r="N75" s="84">
        <f t="shared" si="13"/>
        <v>1</v>
      </c>
      <c r="O75" s="23" t="s">
        <v>153</v>
      </c>
      <c r="P75" s="25" t="s">
        <v>97</v>
      </c>
      <c r="Q75" s="87" t="s">
        <v>110</v>
      </c>
      <c r="R75" s="85">
        <v>0</v>
      </c>
      <c r="S75" s="224">
        <v>8600000</v>
      </c>
    </row>
    <row r="76" spans="1:19" ht="63.75" x14ac:dyDescent="0.2">
      <c r="A76" s="74" t="s">
        <v>54</v>
      </c>
      <c r="B76" s="312" t="s">
        <v>447</v>
      </c>
      <c r="C76" s="312" t="s">
        <v>448</v>
      </c>
      <c r="D76" s="23" t="s">
        <v>92</v>
      </c>
      <c r="E76" s="377" t="s">
        <v>156</v>
      </c>
      <c r="F76" s="322">
        <v>1219</v>
      </c>
      <c r="G76" s="320" t="s">
        <v>394</v>
      </c>
      <c r="H76" s="321" t="s">
        <v>246</v>
      </c>
      <c r="I76" s="321" t="s">
        <v>28</v>
      </c>
      <c r="J76" s="24"/>
      <c r="K76" s="83">
        <f t="shared" si="9"/>
        <v>0</v>
      </c>
      <c r="L76" s="24">
        <v>100</v>
      </c>
      <c r="M76" s="83">
        <f t="shared" si="8"/>
        <v>1</v>
      </c>
      <c r="N76" s="84">
        <f t="shared" si="13"/>
        <v>1</v>
      </c>
      <c r="O76" s="23" t="s">
        <v>153</v>
      </c>
      <c r="P76" s="25" t="s">
        <v>97</v>
      </c>
      <c r="Q76" s="87" t="s">
        <v>110</v>
      </c>
      <c r="R76" s="85">
        <v>0</v>
      </c>
      <c r="S76" s="224">
        <v>9500000</v>
      </c>
    </row>
    <row r="77" spans="1:19" ht="76.5" x14ac:dyDescent="0.2">
      <c r="A77" s="74" t="s">
        <v>54</v>
      </c>
      <c r="B77" s="312" t="s">
        <v>447</v>
      </c>
      <c r="C77" s="312" t="s">
        <v>448</v>
      </c>
      <c r="D77" s="23" t="s">
        <v>92</v>
      </c>
      <c r="E77" s="377" t="s">
        <v>156</v>
      </c>
      <c r="F77" s="322">
        <v>12110</v>
      </c>
      <c r="G77" s="320" t="s">
        <v>395</v>
      </c>
      <c r="H77" s="321" t="s">
        <v>247</v>
      </c>
      <c r="I77" s="321" t="s">
        <v>28</v>
      </c>
      <c r="J77" s="24"/>
      <c r="K77" s="83">
        <f t="shared" si="9"/>
        <v>0</v>
      </c>
      <c r="L77" s="24">
        <v>100</v>
      </c>
      <c r="M77" s="83">
        <f t="shared" si="8"/>
        <v>1</v>
      </c>
      <c r="N77" s="84">
        <f t="shared" si="13"/>
        <v>1</v>
      </c>
      <c r="O77" s="23" t="s">
        <v>153</v>
      </c>
      <c r="P77" s="25" t="s">
        <v>97</v>
      </c>
      <c r="Q77" s="87" t="s">
        <v>110</v>
      </c>
      <c r="R77" s="85">
        <v>0</v>
      </c>
      <c r="S77" s="224">
        <v>8500000</v>
      </c>
    </row>
    <row r="78" spans="1:19" ht="51" x14ac:dyDescent="0.2">
      <c r="A78" s="74" t="s">
        <v>54</v>
      </c>
      <c r="B78" s="312" t="s">
        <v>447</v>
      </c>
      <c r="C78" s="312" t="s">
        <v>448</v>
      </c>
      <c r="D78" s="23" t="s">
        <v>92</v>
      </c>
      <c r="E78" s="377" t="s">
        <v>156</v>
      </c>
      <c r="F78" s="322">
        <v>12111</v>
      </c>
      <c r="G78" s="320" t="s">
        <v>396</v>
      </c>
      <c r="H78" s="321" t="s">
        <v>248</v>
      </c>
      <c r="I78" s="321" t="s">
        <v>28</v>
      </c>
      <c r="J78" s="24"/>
      <c r="K78" s="83">
        <f t="shared" si="9"/>
        <v>0</v>
      </c>
      <c r="L78" s="24">
        <v>100</v>
      </c>
      <c r="M78" s="83">
        <f t="shared" si="8"/>
        <v>1</v>
      </c>
      <c r="N78" s="84">
        <f t="shared" si="13"/>
        <v>1</v>
      </c>
      <c r="O78" s="23" t="s">
        <v>153</v>
      </c>
      <c r="P78" s="25" t="s">
        <v>97</v>
      </c>
      <c r="Q78" s="87" t="s">
        <v>110</v>
      </c>
      <c r="R78" s="85">
        <v>0</v>
      </c>
      <c r="S78" s="224">
        <v>5500000</v>
      </c>
    </row>
    <row r="79" spans="1:19" ht="63.75" x14ac:dyDescent="0.2">
      <c r="A79" s="74" t="s">
        <v>54</v>
      </c>
      <c r="B79" s="312" t="s">
        <v>447</v>
      </c>
      <c r="C79" s="312" t="s">
        <v>448</v>
      </c>
      <c r="D79" s="23" t="s">
        <v>92</v>
      </c>
      <c r="E79" s="377" t="s">
        <v>156</v>
      </c>
      <c r="F79" s="322">
        <v>12112</v>
      </c>
      <c r="G79" s="320" t="s">
        <v>397</v>
      </c>
      <c r="H79" s="321" t="s">
        <v>249</v>
      </c>
      <c r="I79" s="321" t="s">
        <v>28</v>
      </c>
      <c r="J79" s="24"/>
      <c r="K79" s="83">
        <f t="shared" si="9"/>
        <v>0</v>
      </c>
      <c r="L79" s="24">
        <v>100</v>
      </c>
      <c r="M79" s="83">
        <f t="shared" si="8"/>
        <v>1</v>
      </c>
      <c r="N79" s="84">
        <f t="shared" si="13"/>
        <v>1</v>
      </c>
      <c r="O79" s="23" t="s">
        <v>153</v>
      </c>
      <c r="P79" s="25" t="s">
        <v>97</v>
      </c>
      <c r="Q79" s="87"/>
      <c r="R79" s="85">
        <v>0</v>
      </c>
      <c r="S79" s="224">
        <v>4600000</v>
      </c>
    </row>
    <row r="80" spans="1:19" ht="51" x14ac:dyDescent="0.2">
      <c r="A80" s="74" t="s">
        <v>54</v>
      </c>
      <c r="B80" s="312" t="s">
        <v>447</v>
      </c>
      <c r="C80" s="312" t="s">
        <v>448</v>
      </c>
      <c r="D80" s="23" t="s">
        <v>92</v>
      </c>
      <c r="E80" s="377" t="s">
        <v>156</v>
      </c>
      <c r="F80" s="322">
        <v>12113</v>
      </c>
      <c r="G80" s="320" t="s">
        <v>398</v>
      </c>
      <c r="H80" s="321" t="s">
        <v>250</v>
      </c>
      <c r="I80" s="321" t="s">
        <v>28</v>
      </c>
      <c r="J80" s="24"/>
      <c r="K80" s="83">
        <f t="shared" si="9"/>
        <v>0</v>
      </c>
      <c r="L80" s="24">
        <v>100</v>
      </c>
      <c r="M80" s="83">
        <f t="shared" si="8"/>
        <v>1</v>
      </c>
      <c r="N80" s="84">
        <f t="shared" si="13"/>
        <v>1</v>
      </c>
      <c r="O80" s="23" t="s">
        <v>153</v>
      </c>
      <c r="P80" s="25" t="s">
        <v>97</v>
      </c>
      <c r="Q80" s="87" t="s">
        <v>172</v>
      </c>
      <c r="R80" s="85">
        <v>0</v>
      </c>
      <c r="S80" s="223">
        <v>900000</v>
      </c>
    </row>
    <row r="81" spans="1:20" ht="51" x14ac:dyDescent="0.2">
      <c r="A81" s="74" t="s">
        <v>54</v>
      </c>
      <c r="B81" s="312" t="s">
        <v>447</v>
      </c>
      <c r="C81" s="312" t="s">
        <v>448</v>
      </c>
      <c r="D81" s="23" t="s">
        <v>92</v>
      </c>
      <c r="E81" s="377" t="s">
        <v>156</v>
      </c>
      <c r="F81" s="320">
        <v>12114</v>
      </c>
      <c r="G81" s="320" t="s">
        <v>399</v>
      </c>
      <c r="H81" s="321" t="s">
        <v>251</v>
      </c>
      <c r="I81" s="321" t="s">
        <v>28</v>
      </c>
      <c r="J81" s="24"/>
      <c r="K81" s="83">
        <f t="shared" si="9"/>
        <v>0</v>
      </c>
      <c r="L81" s="24">
        <v>100</v>
      </c>
      <c r="M81" s="83">
        <f t="shared" si="8"/>
        <v>1</v>
      </c>
      <c r="N81" s="84">
        <f t="shared" si="13"/>
        <v>1</v>
      </c>
      <c r="O81" s="23" t="s">
        <v>153</v>
      </c>
      <c r="P81" s="25" t="s">
        <v>97</v>
      </c>
      <c r="Q81" s="87" t="s">
        <v>172</v>
      </c>
      <c r="R81" s="85">
        <v>0</v>
      </c>
      <c r="S81" s="223">
        <v>5000000</v>
      </c>
    </row>
    <row r="82" spans="1:20" ht="51" x14ac:dyDescent="0.2">
      <c r="A82" s="74" t="s">
        <v>56</v>
      </c>
      <c r="B82" s="312" t="s">
        <v>447</v>
      </c>
      <c r="C82" s="312" t="s">
        <v>448</v>
      </c>
      <c r="D82" s="23" t="s">
        <v>92</v>
      </c>
      <c r="E82" s="377" t="s">
        <v>156</v>
      </c>
      <c r="F82" s="320">
        <v>12115</v>
      </c>
      <c r="G82" s="320" t="s">
        <v>400</v>
      </c>
      <c r="H82" s="321" t="s">
        <v>252</v>
      </c>
      <c r="I82" s="321" t="s">
        <v>28</v>
      </c>
      <c r="J82" s="24"/>
      <c r="K82" s="83">
        <f t="shared" si="9"/>
        <v>0</v>
      </c>
      <c r="L82" s="24">
        <v>100</v>
      </c>
      <c r="M82" s="83">
        <f t="shared" si="8"/>
        <v>1</v>
      </c>
      <c r="N82" s="84">
        <f t="shared" si="13"/>
        <v>1</v>
      </c>
      <c r="O82" s="23" t="s">
        <v>153</v>
      </c>
      <c r="P82" s="25" t="s">
        <v>97</v>
      </c>
      <c r="Q82" s="87" t="s">
        <v>112</v>
      </c>
      <c r="R82" s="85">
        <v>0</v>
      </c>
      <c r="S82" s="223">
        <v>5000000</v>
      </c>
    </row>
    <row r="83" spans="1:20" ht="51" x14ac:dyDescent="0.2">
      <c r="A83" s="74" t="s">
        <v>56</v>
      </c>
      <c r="B83" s="312" t="s">
        <v>447</v>
      </c>
      <c r="C83" s="312" t="s">
        <v>448</v>
      </c>
      <c r="D83" s="23" t="s">
        <v>92</v>
      </c>
      <c r="E83" s="377" t="s">
        <v>156</v>
      </c>
      <c r="F83" s="320">
        <v>12116</v>
      </c>
      <c r="G83" s="320" t="s">
        <v>401</v>
      </c>
      <c r="H83" s="321" t="s">
        <v>253</v>
      </c>
      <c r="I83" s="321" t="s">
        <v>28</v>
      </c>
      <c r="J83" s="24"/>
      <c r="K83" s="83">
        <f t="shared" si="9"/>
        <v>0</v>
      </c>
      <c r="L83" s="24">
        <v>100</v>
      </c>
      <c r="M83" s="83">
        <f t="shared" si="8"/>
        <v>1</v>
      </c>
      <c r="N83" s="84">
        <f t="shared" si="13"/>
        <v>1</v>
      </c>
      <c r="O83" s="23" t="s">
        <v>153</v>
      </c>
      <c r="P83" s="25" t="s">
        <v>131</v>
      </c>
      <c r="Q83" s="87" t="s">
        <v>184</v>
      </c>
      <c r="R83" s="85">
        <v>0</v>
      </c>
      <c r="S83" s="223">
        <v>4000000</v>
      </c>
    </row>
    <row r="84" spans="1:20" ht="63.75" x14ac:dyDescent="0.2">
      <c r="A84" s="74" t="s">
        <v>56</v>
      </c>
      <c r="B84" s="312" t="s">
        <v>447</v>
      </c>
      <c r="C84" s="312" t="s">
        <v>448</v>
      </c>
      <c r="D84" s="23" t="s">
        <v>92</v>
      </c>
      <c r="E84" s="377" t="s">
        <v>156</v>
      </c>
      <c r="F84" s="320">
        <v>12117</v>
      </c>
      <c r="G84" s="320" t="s">
        <v>402</v>
      </c>
      <c r="H84" s="321" t="s">
        <v>326</v>
      </c>
      <c r="I84" s="321" t="s">
        <v>28</v>
      </c>
      <c r="J84" s="24"/>
      <c r="K84" s="83">
        <f t="shared" si="9"/>
        <v>0</v>
      </c>
      <c r="L84" s="24">
        <v>100</v>
      </c>
      <c r="M84" s="83">
        <f t="shared" si="8"/>
        <v>1</v>
      </c>
      <c r="N84" s="84">
        <f t="shared" si="10"/>
        <v>1</v>
      </c>
      <c r="O84" s="23" t="s">
        <v>153</v>
      </c>
      <c r="P84" s="25" t="s">
        <v>176</v>
      </c>
      <c r="Q84" s="87" t="s">
        <v>112</v>
      </c>
      <c r="R84" s="85">
        <v>0</v>
      </c>
      <c r="S84" s="223">
        <v>10000000</v>
      </c>
    </row>
    <row r="85" spans="1:20" ht="63.75" x14ac:dyDescent="0.2">
      <c r="A85" s="74" t="s">
        <v>56</v>
      </c>
      <c r="B85" s="312" t="s">
        <v>447</v>
      </c>
      <c r="C85" s="312" t="s">
        <v>448</v>
      </c>
      <c r="D85" s="23" t="s">
        <v>92</v>
      </c>
      <c r="E85" s="377" t="s">
        <v>156</v>
      </c>
      <c r="F85" s="320">
        <v>51147</v>
      </c>
      <c r="G85" s="320" t="s">
        <v>403</v>
      </c>
      <c r="H85" s="321" t="s">
        <v>254</v>
      </c>
      <c r="I85" s="321" t="s">
        <v>28</v>
      </c>
      <c r="J85" s="24"/>
      <c r="K85" s="83">
        <f t="shared" si="9"/>
        <v>0</v>
      </c>
      <c r="L85" s="24">
        <v>100</v>
      </c>
      <c r="M85" s="83">
        <f t="shared" si="8"/>
        <v>1</v>
      </c>
      <c r="N85" s="84">
        <f t="shared" si="10"/>
        <v>1</v>
      </c>
      <c r="O85" s="23" t="s">
        <v>153</v>
      </c>
      <c r="P85" s="25" t="s">
        <v>175</v>
      </c>
      <c r="Q85" s="87" t="s">
        <v>112</v>
      </c>
      <c r="R85" s="85">
        <v>0</v>
      </c>
      <c r="S85" s="223">
        <v>5800000</v>
      </c>
    </row>
    <row r="86" spans="1:20" ht="63.75" x14ac:dyDescent="0.2">
      <c r="A86" s="74" t="s">
        <v>56</v>
      </c>
      <c r="B86" s="312" t="s">
        <v>447</v>
      </c>
      <c r="C86" s="312" t="s">
        <v>448</v>
      </c>
      <c r="D86" s="23" t="s">
        <v>92</v>
      </c>
      <c r="E86" s="377" t="s">
        <v>156</v>
      </c>
      <c r="F86" s="320">
        <v>51148</v>
      </c>
      <c r="G86" s="320" t="s">
        <v>404</v>
      </c>
      <c r="H86" s="321" t="s">
        <v>324</v>
      </c>
      <c r="I86" s="321" t="s">
        <v>28</v>
      </c>
      <c r="J86" s="24"/>
      <c r="K86" s="83">
        <f t="shared" si="9"/>
        <v>0</v>
      </c>
      <c r="L86" s="24">
        <v>100</v>
      </c>
      <c r="M86" s="83">
        <f t="shared" si="8"/>
        <v>1</v>
      </c>
      <c r="N86" s="84">
        <f t="shared" si="10"/>
        <v>1</v>
      </c>
      <c r="O86" s="23" t="s">
        <v>153</v>
      </c>
      <c r="P86" s="25" t="s">
        <v>175</v>
      </c>
      <c r="Q86" s="87" t="s">
        <v>112</v>
      </c>
      <c r="R86" s="85">
        <v>0</v>
      </c>
      <c r="S86" s="223">
        <v>4300000</v>
      </c>
    </row>
    <row r="87" spans="1:20" ht="51" x14ac:dyDescent="0.2">
      <c r="A87" s="74" t="s">
        <v>56</v>
      </c>
      <c r="B87" s="312" t="s">
        <v>447</v>
      </c>
      <c r="C87" s="312" t="s">
        <v>448</v>
      </c>
      <c r="D87" s="23" t="s">
        <v>92</v>
      </c>
      <c r="E87" s="377" t="s">
        <v>156</v>
      </c>
      <c r="F87" s="320">
        <v>51149</v>
      </c>
      <c r="G87" s="320" t="s">
        <v>405</v>
      </c>
      <c r="H87" s="321" t="s">
        <v>255</v>
      </c>
      <c r="I87" s="321" t="s">
        <v>28</v>
      </c>
      <c r="J87" s="24"/>
      <c r="K87" s="83">
        <f t="shared" si="9"/>
        <v>0</v>
      </c>
      <c r="L87" s="24">
        <v>100</v>
      </c>
      <c r="M87" s="83">
        <f t="shared" si="8"/>
        <v>1</v>
      </c>
      <c r="N87" s="84">
        <f>K87+M87</f>
        <v>1</v>
      </c>
      <c r="O87" s="23" t="s">
        <v>153</v>
      </c>
      <c r="P87" s="25" t="s">
        <v>176</v>
      </c>
      <c r="Q87" s="87" t="s">
        <v>112</v>
      </c>
      <c r="R87" s="85">
        <v>0</v>
      </c>
      <c r="S87" s="224">
        <v>5000000</v>
      </c>
    </row>
    <row r="88" spans="1:20" ht="63.75" x14ac:dyDescent="0.2">
      <c r="A88" s="74" t="s">
        <v>56</v>
      </c>
      <c r="B88" s="312" t="s">
        <v>447</v>
      </c>
      <c r="C88" s="312" t="s">
        <v>448</v>
      </c>
      <c r="D88" s="23" t="s">
        <v>92</v>
      </c>
      <c r="E88" s="377" t="s">
        <v>156</v>
      </c>
      <c r="F88" s="320">
        <v>12118</v>
      </c>
      <c r="G88" s="320" t="s">
        <v>406</v>
      </c>
      <c r="H88" s="321" t="s">
        <v>257</v>
      </c>
      <c r="I88" s="321" t="s">
        <v>28</v>
      </c>
      <c r="J88" s="24"/>
      <c r="K88" s="83">
        <f t="shared" si="9"/>
        <v>0</v>
      </c>
      <c r="L88" s="24">
        <v>100</v>
      </c>
      <c r="M88" s="83">
        <f t="shared" si="8"/>
        <v>1</v>
      </c>
      <c r="N88" s="84">
        <f t="shared" si="10"/>
        <v>1</v>
      </c>
      <c r="O88" s="23" t="s">
        <v>153</v>
      </c>
      <c r="P88" s="25" t="s">
        <v>284</v>
      </c>
      <c r="Q88" s="87" t="s">
        <v>112</v>
      </c>
      <c r="R88" s="85">
        <v>0</v>
      </c>
      <c r="S88" s="224">
        <v>30800000</v>
      </c>
    </row>
    <row r="89" spans="1:20" ht="51" x14ac:dyDescent="0.2">
      <c r="A89" s="74" t="s">
        <v>56</v>
      </c>
      <c r="B89" s="312" t="s">
        <v>447</v>
      </c>
      <c r="C89" s="312" t="s">
        <v>448</v>
      </c>
      <c r="D89" s="23" t="s">
        <v>92</v>
      </c>
      <c r="E89" s="377" t="s">
        <v>156</v>
      </c>
      <c r="F89" s="320">
        <v>12119</v>
      </c>
      <c r="G89" s="320" t="s">
        <v>407</v>
      </c>
      <c r="H89" s="321" t="s">
        <v>258</v>
      </c>
      <c r="I89" s="321" t="s">
        <v>28</v>
      </c>
      <c r="J89" s="24"/>
      <c r="K89" s="83">
        <f t="shared" si="9"/>
        <v>0</v>
      </c>
      <c r="L89" s="24">
        <v>100</v>
      </c>
      <c r="M89" s="83">
        <f t="shared" si="8"/>
        <v>1</v>
      </c>
      <c r="N89" s="84">
        <f t="shared" si="10"/>
        <v>1</v>
      </c>
      <c r="O89" s="23" t="s">
        <v>153</v>
      </c>
      <c r="P89" s="25" t="s">
        <v>284</v>
      </c>
      <c r="Q89" s="87" t="s">
        <v>112</v>
      </c>
      <c r="R89" s="85">
        <v>0</v>
      </c>
      <c r="S89" s="224">
        <v>14000000</v>
      </c>
    </row>
    <row r="90" spans="1:20" ht="51" x14ac:dyDescent="0.2">
      <c r="A90" s="74" t="s">
        <v>56</v>
      </c>
      <c r="B90" s="312" t="s">
        <v>447</v>
      </c>
      <c r="C90" s="312" t="s">
        <v>448</v>
      </c>
      <c r="D90" s="23" t="s">
        <v>92</v>
      </c>
      <c r="E90" s="377" t="s">
        <v>156</v>
      </c>
      <c r="F90" s="320">
        <v>12120</v>
      </c>
      <c r="G90" s="320" t="s">
        <v>408</v>
      </c>
      <c r="H90" s="321" t="s">
        <v>259</v>
      </c>
      <c r="I90" s="321" t="s">
        <v>28</v>
      </c>
      <c r="J90" s="24"/>
      <c r="K90" s="83">
        <f t="shared" si="9"/>
        <v>0</v>
      </c>
      <c r="L90" s="24">
        <v>100</v>
      </c>
      <c r="M90" s="83">
        <f t="shared" si="8"/>
        <v>1</v>
      </c>
      <c r="N90" s="84">
        <f t="shared" si="10"/>
        <v>1</v>
      </c>
      <c r="O90" s="23" t="s">
        <v>153</v>
      </c>
      <c r="P90" s="25" t="s">
        <v>284</v>
      </c>
      <c r="Q90" s="87" t="s">
        <v>112</v>
      </c>
      <c r="R90" s="85">
        <v>0</v>
      </c>
      <c r="S90" s="224">
        <v>5000000</v>
      </c>
    </row>
    <row r="91" spans="1:20" ht="89.25" x14ac:dyDescent="0.2">
      <c r="A91" s="74" t="s">
        <v>56</v>
      </c>
      <c r="B91" s="312" t="s">
        <v>447</v>
      </c>
      <c r="C91" s="312" t="s">
        <v>448</v>
      </c>
      <c r="D91" s="23" t="s">
        <v>92</v>
      </c>
      <c r="E91" s="377" t="s">
        <v>156</v>
      </c>
      <c r="F91" s="320">
        <v>21234</v>
      </c>
      <c r="G91" s="320" t="s">
        <v>409</v>
      </c>
      <c r="H91" s="321" t="s">
        <v>311</v>
      </c>
      <c r="I91" s="321" t="s">
        <v>28</v>
      </c>
      <c r="J91" s="24"/>
      <c r="K91" s="83">
        <f t="shared" si="9"/>
        <v>0</v>
      </c>
      <c r="L91" s="24">
        <v>100</v>
      </c>
      <c r="M91" s="83">
        <f t="shared" si="8"/>
        <v>1</v>
      </c>
      <c r="N91" s="84">
        <f t="shared" si="10"/>
        <v>1</v>
      </c>
      <c r="O91" s="23" t="s">
        <v>154</v>
      </c>
      <c r="P91" s="25" t="s">
        <v>105</v>
      </c>
      <c r="Q91" s="87" t="s">
        <v>186</v>
      </c>
      <c r="R91" s="85">
        <v>0</v>
      </c>
      <c r="S91" s="224">
        <v>74000000</v>
      </c>
    </row>
    <row r="92" spans="1:20" ht="76.5" x14ac:dyDescent="0.2">
      <c r="A92" s="74" t="s">
        <v>56</v>
      </c>
      <c r="B92" s="312" t="s">
        <v>447</v>
      </c>
      <c r="C92" s="312" t="s">
        <v>448</v>
      </c>
      <c r="D92" s="23" t="s">
        <v>92</v>
      </c>
      <c r="E92" s="377" t="s">
        <v>156</v>
      </c>
      <c r="F92" s="322">
        <v>21235</v>
      </c>
      <c r="G92" s="320" t="s">
        <v>410</v>
      </c>
      <c r="H92" s="321" t="s">
        <v>322</v>
      </c>
      <c r="I92" s="321" t="s">
        <v>28</v>
      </c>
      <c r="J92" s="24"/>
      <c r="K92" s="83">
        <f>IF(OR(J92=0),0,(J92/(J92+L92)))</f>
        <v>0</v>
      </c>
      <c r="L92" s="24">
        <v>100</v>
      </c>
      <c r="M92" s="83">
        <f>IF(OR(L92=0),0,(L92/(J92+L92)))</f>
        <v>1</v>
      </c>
      <c r="N92" s="84">
        <f>K92+M92</f>
        <v>1</v>
      </c>
      <c r="O92" s="23" t="s">
        <v>154</v>
      </c>
      <c r="P92" s="25" t="s">
        <v>105</v>
      </c>
      <c r="Q92" s="87" t="s">
        <v>186</v>
      </c>
      <c r="R92" s="85">
        <v>0</v>
      </c>
      <c r="S92" s="224">
        <v>120000000</v>
      </c>
    </row>
    <row r="93" spans="1:20" ht="63.75" x14ac:dyDescent="0.2">
      <c r="A93" s="74" t="s">
        <v>56</v>
      </c>
      <c r="B93" s="312" t="s">
        <v>447</v>
      </c>
      <c r="C93" s="312" t="s">
        <v>448</v>
      </c>
      <c r="D93" s="23" t="s">
        <v>92</v>
      </c>
      <c r="E93" s="377" t="s">
        <v>156</v>
      </c>
      <c r="F93" s="322">
        <v>21236</v>
      </c>
      <c r="G93" s="320" t="s">
        <v>411</v>
      </c>
      <c r="H93" s="321" t="s">
        <v>317</v>
      </c>
      <c r="I93" s="321" t="s">
        <v>240</v>
      </c>
      <c r="J93" s="24"/>
      <c r="K93" s="83">
        <f t="shared" si="9"/>
        <v>0</v>
      </c>
      <c r="L93" s="24">
        <v>100</v>
      </c>
      <c r="M93" s="83">
        <f t="shared" si="8"/>
        <v>1</v>
      </c>
      <c r="N93" s="84">
        <f t="shared" si="10"/>
        <v>1</v>
      </c>
      <c r="O93" s="23" t="s">
        <v>154</v>
      </c>
      <c r="P93" s="25" t="s">
        <v>285</v>
      </c>
      <c r="Q93" s="87" t="s">
        <v>186</v>
      </c>
      <c r="R93" s="85">
        <v>0</v>
      </c>
      <c r="S93" s="224">
        <v>18000000</v>
      </c>
    </row>
    <row r="94" spans="1:20" ht="114.75" x14ac:dyDescent="0.2">
      <c r="A94" s="74" t="s">
        <v>56</v>
      </c>
      <c r="B94" s="312" t="s">
        <v>447</v>
      </c>
      <c r="C94" s="312" t="s">
        <v>448</v>
      </c>
      <c r="D94" s="23" t="s">
        <v>92</v>
      </c>
      <c r="E94" s="377" t="s">
        <v>156</v>
      </c>
      <c r="F94" s="322">
        <v>21237</v>
      </c>
      <c r="G94" s="320" t="s">
        <v>412</v>
      </c>
      <c r="H94" s="321" t="s">
        <v>320</v>
      </c>
      <c r="I94" s="321" t="s">
        <v>28</v>
      </c>
      <c r="J94" s="24"/>
      <c r="K94" s="83">
        <f t="shared" si="9"/>
        <v>0</v>
      </c>
      <c r="L94" s="24">
        <v>100</v>
      </c>
      <c r="M94" s="83">
        <f t="shared" si="8"/>
        <v>1</v>
      </c>
      <c r="N94" s="84">
        <f t="shared" si="10"/>
        <v>1</v>
      </c>
      <c r="O94" s="23" t="s">
        <v>154</v>
      </c>
      <c r="P94" s="25" t="s">
        <v>286</v>
      </c>
      <c r="Q94" s="87" t="s">
        <v>186</v>
      </c>
      <c r="R94" s="85">
        <v>0</v>
      </c>
      <c r="S94" s="224">
        <v>11000000</v>
      </c>
    </row>
    <row r="95" spans="1:20" ht="51" x14ac:dyDescent="0.2">
      <c r="A95" s="74" t="s">
        <v>56</v>
      </c>
      <c r="B95" s="312" t="s">
        <v>447</v>
      </c>
      <c r="C95" s="312" t="s">
        <v>448</v>
      </c>
      <c r="D95" s="23" t="s">
        <v>92</v>
      </c>
      <c r="E95" s="377" t="s">
        <v>156</v>
      </c>
      <c r="F95" s="322">
        <v>12121</v>
      </c>
      <c r="G95" s="320" t="s">
        <v>413</v>
      </c>
      <c r="H95" s="321" t="s">
        <v>261</v>
      </c>
      <c r="I95" s="321" t="s">
        <v>28</v>
      </c>
      <c r="J95" s="24"/>
      <c r="K95" s="83">
        <f t="shared" si="9"/>
        <v>0</v>
      </c>
      <c r="L95" s="24">
        <v>100</v>
      </c>
      <c r="M95" s="83">
        <f t="shared" si="8"/>
        <v>1</v>
      </c>
      <c r="N95" s="84">
        <f t="shared" si="10"/>
        <v>1</v>
      </c>
      <c r="O95" s="23" t="s">
        <v>153</v>
      </c>
      <c r="P95" s="25" t="s">
        <v>175</v>
      </c>
      <c r="Q95" s="87" t="s">
        <v>185</v>
      </c>
      <c r="R95" s="85">
        <v>0</v>
      </c>
      <c r="S95" s="224">
        <v>18931853.84</v>
      </c>
      <c r="T95" s="128"/>
    </row>
    <row r="96" spans="1:20" ht="63.75" x14ac:dyDescent="0.2">
      <c r="A96" s="74" t="s">
        <v>56</v>
      </c>
      <c r="B96" s="312" t="s">
        <v>447</v>
      </c>
      <c r="C96" s="312" t="s">
        <v>448</v>
      </c>
      <c r="D96" s="23" t="s">
        <v>92</v>
      </c>
      <c r="E96" s="377" t="s">
        <v>156</v>
      </c>
      <c r="F96" s="320">
        <v>21238</v>
      </c>
      <c r="G96" s="320" t="s">
        <v>414</v>
      </c>
      <c r="H96" s="321" t="s">
        <v>263</v>
      </c>
      <c r="I96" s="321" t="s">
        <v>28</v>
      </c>
      <c r="J96" s="24"/>
      <c r="K96" s="83">
        <f t="shared" si="9"/>
        <v>0</v>
      </c>
      <c r="L96" s="24">
        <v>100</v>
      </c>
      <c r="M96" s="83">
        <f t="shared" si="8"/>
        <v>1</v>
      </c>
      <c r="N96" s="84">
        <f t="shared" si="10"/>
        <v>1</v>
      </c>
      <c r="O96" s="23" t="s">
        <v>150</v>
      </c>
      <c r="P96" s="25" t="s">
        <v>105</v>
      </c>
      <c r="Q96" s="87" t="s">
        <v>106</v>
      </c>
      <c r="R96" s="85">
        <v>0</v>
      </c>
      <c r="S96" s="224">
        <v>10503327.88125</v>
      </c>
    </row>
    <row r="97" spans="1:19" ht="63.75" x14ac:dyDescent="0.2">
      <c r="A97" s="74" t="s">
        <v>56</v>
      </c>
      <c r="B97" s="312" t="s">
        <v>447</v>
      </c>
      <c r="C97" s="312" t="s">
        <v>448</v>
      </c>
      <c r="D97" s="23" t="s">
        <v>92</v>
      </c>
      <c r="E97" s="377" t="s">
        <v>156</v>
      </c>
      <c r="F97" s="322">
        <v>21239</v>
      </c>
      <c r="G97" s="320" t="s">
        <v>415</v>
      </c>
      <c r="H97" s="321" t="s">
        <v>264</v>
      </c>
      <c r="I97" s="321" t="s">
        <v>220</v>
      </c>
      <c r="J97" s="24"/>
      <c r="K97" s="83">
        <f>IF(OR(J97=0),0,(J97/(J97+L97)))</f>
        <v>0</v>
      </c>
      <c r="L97" s="24">
        <v>100</v>
      </c>
      <c r="M97" s="83">
        <f>IF(OR(L97=0),0,(L97/(J97+L97)))</f>
        <v>1</v>
      </c>
      <c r="N97" s="84">
        <f>K97+M97</f>
        <v>1</v>
      </c>
      <c r="O97" s="23" t="s">
        <v>150</v>
      </c>
      <c r="P97" s="25" t="s">
        <v>105</v>
      </c>
      <c r="Q97" s="87" t="s">
        <v>106</v>
      </c>
      <c r="R97" s="85">
        <v>0</v>
      </c>
      <c r="S97" s="224">
        <v>4021440.92</v>
      </c>
    </row>
    <row r="98" spans="1:19" ht="76.5" x14ac:dyDescent="0.2">
      <c r="A98" s="74" t="s">
        <v>56</v>
      </c>
      <c r="B98" s="312" t="s">
        <v>447</v>
      </c>
      <c r="C98" s="312" t="s">
        <v>448</v>
      </c>
      <c r="D98" s="23" t="s">
        <v>92</v>
      </c>
      <c r="E98" s="377" t="s">
        <v>156</v>
      </c>
      <c r="F98" s="322">
        <v>21240</v>
      </c>
      <c r="G98" s="320" t="s">
        <v>416</v>
      </c>
      <c r="H98" s="321" t="s">
        <v>265</v>
      </c>
      <c r="I98" s="321" t="s">
        <v>287</v>
      </c>
      <c r="J98" s="24"/>
      <c r="K98" s="83">
        <f>IF(OR(J98=0),0,(J98/(J98+L98)))</f>
        <v>0</v>
      </c>
      <c r="L98" s="24">
        <v>100</v>
      </c>
      <c r="M98" s="83">
        <f>IF(OR(L98=0),0,(L98/(J98+L98)))</f>
        <v>1</v>
      </c>
      <c r="N98" s="84">
        <f>K98+M98</f>
        <v>1</v>
      </c>
      <c r="O98" s="23" t="s">
        <v>150</v>
      </c>
      <c r="P98" s="25" t="s">
        <v>105</v>
      </c>
      <c r="Q98" s="87" t="s">
        <v>106</v>
      </c>
      <c r="R98" s="85">
        <v>0</v>
      </c>
      <c r="S98" s="224">
        <v>55309703.575733997</v>
      </c>
    </row>
    <row r="99" spans="1:19" ht="76.5" x14ac:dyDescent="0.2">
      <c r="A99" s="74" t="s">
        <v>56</v>
      </c>
      <c r="B99" s="312" t="s">
        <v>447</v>
      </c>
      <c r="C99" s="312" t="s">
        <v>448</v>
      </c>
      <c r="D99" s="23" t="s">
        <v>92</v>
      </c>
      <c r="E99" s="377" t="s">
        <v>156</v>
      </c>
      <c r="F99" s="320">
        <v>21241</v>
      </c>
      <c r="G99" s="320" t="s">
        <v>417</v>
      </c>
      <c r="H99" s="321" t="s">
        <v>266</v>
      </c>
      <c r="I99" s="321" t="s">
        <v>287</v>
      </c>
      <c r="J99" s="24"/>
      <c r="K99" s="83">
        <f t="shared" ref="K99" si="14">IF(OR(J99=0),0,(J99/(J99+L99)))</f>
        <v>0</v>
      </c>
      <c r="L99" s="24">
        <v>100</v>
      </c>
      <c r="M99" s="83">
        <f t="shared" ref="M99" si="15">IF(OR(L99=0),0,(L99/(J99+L99)))</f>
        <v>1</v>
      </c>
      <c r="N99" s="84">
        <f t="shared" ref="N99" si="16">K99+M99</f>
        <v>1</v>
      </c>
      <c r="O99" s="23" t="s">
        <v>150</v>
      </c>
      <c r="P99" s="25" t="s">
        <v>105</v>
      </c>
      <c r="Q99" s="87" t="s">
        <v>106</v>
      </c>
      <c r="R99" s="85">
        <v>0</v>
      </c>
      <c r="S99" s="224">
        <v>58716606.0608631</v>
      </c>
    </row>
    <row r="100" spans="1:19" ht="76.5" x14ac:dyDescent="0.2">
      <c r="A100" s="74" t="s">
        <v>56</v>
      </c>
      <c r="B100" s="312" t="s">
        <v>447</v>
      </c>
      <c r="C100" s="312" t="s">
        <v>448</v>
      </c>
      <c r="D100" s="23" t="s">
        <v>92</v>
      </c>
      <c r="E100" s="377" t="s">
        <v>156</v>
      </c>
      <c r="F100" s="320">
        <v>21242</v>
      </c>
      <c r="G100" s="320" t="s">
        <v>418</v>
      </c>
      <c r="H100" s="321" t="s">
        <v>267</v>
      </c>
      <c r="I100" s="321" t="s">
        <v>287</v>
      </c>
      <c r="J100" s="24"/>
      <c r="K100" s="83">
        <f t="shared" si="9"/>
        <v>0</v>
      </c>
      <c r="L100" s="24">
        <v>100</v>
      </c>
      <c r="M100" s="83">
        <f t="shared" si="8"/>
        <v>1</v>
      </c>
      <c r="N100" s="84">
        <f t="shared" si="10"/>
        <v>1</v>
      </c>
      <c r="O100" s="23" t="s">
        <v>150</v>
      </c>
      <c r="P100" s="25" t="s">
        <v>105</v>
      </c>
      <c r="Q100" s="87" t="s">
        <v>106</v>
      </c>
      <c r="R100" s="85">
        <v>0</v>
      </c>
      <c r="S100" s="224">
        <v>29008844.289999999</v>
      </c>
    </row>
    <row r="101" spans="1:19" ht="76.5" x14ac:dyDescent="0.2">
      <c r="A101" s="74" t="s">
        <v>56</v>
      </c>
      <c r="B101" s="312" t="s">
        <v>447</v>
      </c>
      <c r="C101" s="312" t="s">
        <v>448</v>
      </c>
      <c r="D101" s="23" t="s">
        <v>92</v>
      </c>
      <c r="E101" s="377" t="s">
        <v>156</v>
      </c>
      <c r="F101" s="320">
        <v>21243</v>
      </c>
      <c r="G101" s="320" t="s">
        <v>419</v>
      </c>
      <c r="H101" s="321" t="s">
        <v>268</v>
      </c>
      <c r="I101" s="321" t="s">
        <v>287</v>
      </c>
      <c r="J101" s="24"/>
      <c r="K101" s="83">
        <f>IF(OR(J101=0),0,(J101/(J101+L101)))</f>
        <v>0</v>
      </c>
      <c r="L101" s="24">
        <v>100</v>
      </c>
      <c r="M101" s="83">
        <f>IF(OR(L101=0),0,(L101/(J101+L101)))</f>
        <v>1</v>
      </c>
      <c r="N101" s="84">
        <f>K101+M101</f>
        <v>1</v>
      </c>
      <c r="O101" s="23" t="s">
        <v>150</v>
      </c>
      <c r="P101" s="25" t="s">
        <v>105</v>
      </c>
      <c r="Q101" s="87" t="s">
        <v>106</v>
      </c>
      <c r="R101" s="85">
        <v>0</v>
      </c>
      <c r="S101" s="224">
        <v>48991155.890000001</v>
      </c>
    </row>
    <row r="102" spans="1:19" ht="89.25" x14ac:dyDescent="0.2">
      <c r="A102" s="74" t="s">
        <v>56</v>
      </c>
      <c r="B102" s="312" t="s">
        <v>447</v>
      </c>
      <c r="C102" s="312" t="s">
        <v>448</v>
      </c>
      <c r="D102" s="23" t="s">
        <v>92</v>
      </c>
      <c r="E102" s="377" t="s">
        <v>156</v>
      </c>
      <c r="F102" s="322">
        <v>21244</v>
      </c>
      <c r="G102" s="320" t="s">
        <v>420</v>
      </c>
      <c r="H102" s="321" t="s">
        <v>269</v>
      </c>
      <c r="I102" s="321" t="s">
        <v>287</v>
      </c>
      <c r="J102" s="24"/>
      <c r="K102" s="83">
        <f t="shared" si="9"/>
        <v>0</v>
      </c>
      <c r="L102" s="24">
        <v>100</v>
      </c>
      <c r="M102" s="83">
        <f t="shared" si="8"/>
        <v>1</v>
      </c>
      <c r="N102" s="84">
        <f t="shared" si="10"/>
        <v>1</v>
      </c>
      <c r="O102" s="23" t="s">
        <v>150</v>
      </c>
      <c r="P102" s="25" t="s">
        <v>105</v>
      </c>
      <c r="Q102" s="87" t="s">
        <v>106</v>
      </c>
      <c r="R102" s="85">
        <v>0</v>
      </c>
      <c r="S102" s="224">
        <v>2468837.81</v>
      </c>
    </row>
    <row r="103" spans="1:19" ht="76.5" x14ac:dyDescent="0.2">
      <c r="A103" s="74" t="s">
        <v>56</v>
      </c>
      <c r="B103" s="312" t="s">
        <v>447</v>
      </c>
      <c r="C103" s="312" t="s">
        <v>448</v>
      </c>
      <c r="D103" s="23" t="s">
        <v>92</v>
      </c>
      <c r="E103" s="377" t="s">
        <v>156</v>
      </c>
      <c r="F103" s="320">
        <v>21245</v>
      </c>
      <c r="G103" s="320" t="s">
        <v>421</v>
      </c>
      <c r="H103" s="321" t="s">
        <v>270</v>
      </c>
      <c r="I103" s="321" t="s">
        <v>287</v>
      </c>
      <c r="J103" s="24"/>
      <c r="K103" s="83">
        <f t="shared" si="9"/>
        <v>0</v>
      </c>
      <c r="L103" s="24">
        <v>100</v>
      </c>
      <c r="M103" s="83">
        <f t="shared" si="8"/>
        <v>1</v>
      </c>
      <c r="N103" s="84">
        <f t="shared" si="10"/>
        <v>1</v>
      </c>
      <c r="O103" s="23" t="s">
        <v>150</v>
      </c>
      <c r="P103" s="25" t="s">
        <v>105</v>
      </c>
      <c r="Q103" s="87" t="s">
        <v>106</v>
      </c>
      <c r="R103" s="85">
        <v>0</v>
      </c>
      <c r="S103" s="324">
        <v>820031.14399999997</v>
      </c>
    </row>
    <row r="104" spans="1:19" ht="63.75" x14ac:dyDescent="0.2">
      <c r="A104" s="74" t="s">
        <v>56</v>
      </c>
      <c r="B104" s="312" t="s">
        <v>447</v>
      </c>
      <c r="C104" s="312" t="s">
        <v>448</v>
      </c>
      <c r="D104" s="23" t="s">
        <v>92</v>
      </c>
      <c r="E104" s="377" t="s">
        <v>156</v>
      </c>
      <c r="F104" s="320">
        <v>21246</v>
      </c>
      <c r="G104" s="320" t="s">
        <v>422</v>
      </c>
      <c r="H104" s="321" t="s">
        <v>271</v>
      </c>
      <c r="I104" s="321" t="s">
        <v>287</v>
      </c>
      <c r="J104" s="24"/>
      <c r="K104" s="83">
        <f t="shared" si="9"/>
        <v>0</v>
      </c>
      <c r="L104" s="24">
        <v>100</v>
      </c>
      <c r="M104" s="83">
        <f t="shared" si="8"/>
        <v>1</v>
      </c>
      <c r="N104" s="84">
        <f t="shared" si="10"/>
        <v>1</v>
      </c>
      <c r="O104" s="23" t="s">
        <v>150</v>
      </c>
      <c r="P104" s="25" t="s">
        <v>105</v>
      </c>
      <c r="Q104" s="87" t="s">
        <v>106</v>
      </c>
      <c r="R104" s="85">
        <v>0</v>
      </c>
      <c r="S104" s="324">
        <v>59479228.765025899</v>
      </c>
    </row>
    <row r="105" spans="1:19" ht="76.5" x14ac:dyDescent="0.2">
      <c r="A105" s="74" t="s">
        <v>56</v>
      </c>
      <c r="B105" s="312" t="s">
        <v>447</v>
      </c>
      <c r="C105" s="312" t="s">
        <v>448</v>
      </c>
      <c r="D105" s="23" t="s">
        <v>92</v>
      </c>
      <c r="E105" s="377" t="s">
        <v>156</v>
      </c>
      <c r="F105" s="320">
        <v>21247</v>
      </c>
      <c r="G105" s="320" t="s">
        <v>423</v>
      </c>
      <c r="H105" s="321" t="s">
        <v>312</v>
      </c>
      <c r="I105" s="321" t="s">
        <v>287</v>
      </c>
      <c r="J105" s="24"/>
      <c r="K105" s="83">
        <f t="shared" si="9"/>
        <v>0</v>
      </c>
      <c r="L105" s="24">
        <v>100</v>
      </c>
      <c r="M105" s="83">
        <f t="shared" si="8"/>
        <v>1</v>
      </c>
      <c r="N105" s="84">
        <f t="shared" si="10"/>
        <v>1</v>
      </c>
      <c r="O105" s="23" t="s">
        <v>150</v>
      </c>
      <c r="P105" s="25" t="s">
        <v>105</v>
      </c>
      <c r="Q105" s="87" t="s">
        <v>106</v>
      </c>
      <c r="R105" s="85">
        <v>0</v>
      </c>
      <c r="S105" s="324">
        <v>27935605.43</v>
      </c>
    </row>
    <row r="106" spans="1:19" ht="89.25" x14ac:dyDescent="0.2">
      <c r="A106" s="74" t="s">
        <v>56</v>
      </c>
      <c r="B106" s="312" t="s">
        <v>447</v>
      </c>
      <c r="C106" s="312" t="s">
        <v>448</v>
      </c>
      <c r="D106" s="23" t="s">
        <v>92</v>
      </c>
      <c r="E106" s="377" t="s">
        <v>156</v>
      </c>
      <c r="F106" s="320">
        <v>21248</v>
      </c>
      <c r="G106" s="320" t="s">
        <v>424</v>
      </c>
      <c r="H106" s="321" t="s">
        <v>313</v>
      </c>
      <c r="I106" s="321" t="s">
        <v>287</v>
      </c>
      <c r="J106" s="24"/>
      <c r="K106" s="83">
        <f t="shared" si="9"/>
        <v>0</v>
      </c>
      <c r="L106" s="24">
        <v>100</v>
      </c>
      <c r="M106" s="83">
        <f t="shared" si="8"/>
        <v>1</v>
      </c>
      <c r="N106" s="84">
        <f t="shared" si="10"/>
        <v>1</v>
      </c>
      <c r="O106" s="23" t="s">
        <v>150</v>
      </c>
      <c r="P106" s="25" t="s">
        <v>105</v>
      </c>
      <c r="Q106" s="87" t="s">
        <v>106</v>
      </c>
      <c r="R106" s="85">
        <v>0</v>
      </c>
      <c r="S106" s="324">
        <v>26465941.350000001</v>
      </c>
    </row>
    <row r="107" spans="1:19" ht="76.5" x14ac:dyDescent="0.2">
      <c r="A107" s="74" t="s">
        <v>56</v>
      </c>
      <c r="B107" s="312" t="s">
        <v>447</v>
      </c>
      <c r="C107" s="312" t="s">
        <v>448</v>
      </c>
      <c r="D107" s="23" t="s">
        <v>92</v>
      </c>
      <c r="E107" s="377" t="s">
        <v>156</v>
      </c>
      <c r="F107" s="320">
        <v>21249</v>
      </c>
      <c r="G107" s="320" t="s">
        <v>425</v>
      </c>
      <c r="H107" s="321" t="s">
        <v>272</v>
      </c>
      <c r="I107" s="321" t="s">
        <v>287</v>
      </c>
      <c r="J107" s="24"/>
      <c r="K107" s="83">
        <f t="shared" si="9"/>
        <v>0</v>
      </c>
      <c r="L107" s="24">
        <v>100</v>
      </c>
      <c r="M107" s="83">
        <f t="shared" si="8"/>
        <v>1</v>
      </c>
      <c r="N107" s="84">
        <f t="shared" si="10"/>
        <v>1</v>
      </c>
      <c r="O107" s="23" t="s">
        <v>150</v>
      </c>
      <c r="P107" s="25" t="s">
        <v>105</v>
      </c>
      <c r="Q107" s="87" t="s">
        <v>106</v>
      </c>
      <c r="R107" s="85">
        <v>0</v>
      </c>
      <c r="S107" s="324">
        <v>20008467.891720001</v>
      </c>
    </row>
    <row r="108" spans="1:19" ht="63.75" x14ac:dyDescent="0.2">
      <c r="A108" s="74" t="s">
        <v>56</v>
      </c>
      <c r="B108" s="312" t="s">
        <v>447</v>
      </c>
      <c r="C108" s="312" t="s">
        <v>448</v>
      </c>
      <c r="D108" s="23" t="s">
        <v>92</v>
      </c>
      <c r="E108" s="377" t="s">
        <v>156</v>
      </c>
      <c r="F108" s="320">
        <v>21250</v>
      </c>
      <c r="G108" s="320" t="s">
        <v>426</v>
      </c>
      <c r="H108" s="321" t="s">
        <v>273</v>
      </c>
      <c r="I108" s="321" t="s">
        <v>287</v>
      </c>
      <c r="J108" s="24"/>
      <c r="K108" s="83">
        <f t="shared" si="9"/>
        <v>0</v>
      </c>
      <c r="L108" s="24">
        <v>100</v>
      </c>
      <c r="M108" s="83">
        <f t="shared" si="8"/>
        <v>1</v>
      </c>
      <c r="N108" s="84">
        <f t="shared" si="10"/>
        <v>1</v>
      </c>
      <c r="O108" s="23" t="s">
        <v>150</v>
      </c>
      <c r="P108" s="25" t="s">
        <v>105</v>
      </c>
      <c r="Q108" s="87" t="s">
        <v>106</v>
      </c>
      <c r="R108" s="85">
        <v>0</v>
      </c>
      <c r="S108" s="324">
        <v>10031992.707824999</v>
      </c>
    </row>
    <row r="109" spans="1:19" ht="63.75" x14ac:dyDescent="0.2">
      <c r="A109" s="74" t="s">
        <v>56</v>
      </c>
      <c r="B109" s="312" t="s">
        <v>447</v>
      </c>
      <c r="C109" s="312" t="s">
        <v>448</v>
      </c>
      <c r="D109" s="23" t="s">
        <v>92</v>
      </c>
      <c r="E109" s="377" t="s">
        <v>156</v>
      </c>
      <c r="F109" s="320">
        <v>21251</v>
      </c>
      <c r="G109" s="320" t="s">
        <v>427</v>
      </c>
      <c r="H109" s="321" t="s">
        <v>274</v>
      </c>
      <c r="I109" s="321" t="s">
        <v>287</v>
      </c>
      <c r="J109" s="24"/>
      <c r="K109" s="83">
        <f t="shared" si="9"/>
        <v>0</v>
      </c>
      <c r="L109" s="24">
        <v>100</v>
      </c>
      <c r="M109" s="83">
        <f t="shared" si="8"/>
        <v>1</v>
      </c>
      <c r="N109" s="84">
        <f t="shared" si="10"/>
        <v>1</v>
      </c>
      <c r="O109" s="23" t="s">
        <v>150</v>
      </c>
      <c r="P109" s="25" t="s">
        <v>105</v>
      </c>
      <c r="Q109" s="87" t="s">
        <v>106</v>
      </c>
      <c r="R109" s="85">
        <v>0</v>
      </c>
      <c r="S109" s="324">
        <v>23528024.353124999</v>
      </c>
    </row>
    <row r="110" spans="1:19" ht="76.5" x14ac:dyDescent="0.2">
      <c r="A110" s="74" t="s">
        <v>56</v>
      </c>
      <c r="B110" s="312" t="s">
        <v>447</v>
      </c>
      <c r="C110" s="312" t="s">
        <v>448</v>
      </c>
      <c r="D110" s="23" t="s">
        <v>92</v>
      </c>
      <c r="E110" s="377" t="s">
        <v>156</v>
      </c>
      <c r="F110" s="320">
        <v>21252</v>
      </c>
      <c r="G110" s="320" t="s">
        <v>428</v>
      </c>
      <c r="H110" s="321" t="s">
        <v>275</v>
      </c>
      <c r="I110" s="321" t="s">
        <v>287</v>
      </c>
      <c r="J110" s="24"/>
      <c r="K110" s="83">
        <f t="shared" si="9"/>
        <v>0</v>
      </c>
      <c r="L110" s="24">
        <v>100</v>
      </c>
      <c r="M110" s="83">
        <f t="shared" si="8"/>
        <v>1</v>
      </c>
      <c r="N110" s="84">
        <f t="shared" si="10"/>
        <v>1</v>
      </c>
      <c r="O110" s="23" t="s">
        <v>150</v>
      </c>
      <c r="P110" s="25" t="s">
        <v>105</v>
      </c>
      <c r="Q110" s="87" t="s">
        <v>106</v>
      </c>
      <c r="R110" s="85">
        <v>0</v>
      </c>
      <c r="S110" s="324">
        <v>2569489.46</v>
      </c>
    </row>
    <row r="111" spans="1:19" ht="76.5" x14ac:dyDescent="0.2">
      <c r="A111" s="74" t="s">
        <v>56</v>
      </c>
      <c r="B111" s="312" t="s">
        <v>447</v>
      </c>
      <c r="C111" s="312" t="s">
        <v>448</v>
      </c>
      <c r="D111" s="23" t="s">
        <v>92</v>
      </c>
      <c r="E111" s="377" t="s">
        <v>156</v>
      </c>
      <c r="F111" s="320">
        <v>21253</v>
      </c>
      <c r="G111" s="320" t="s">
        <v>429</v>
      </c>
      <c r="H111" s="321" t="s">
        <v>314</v>
      </c>
      <c r="I111" s="321" t="s">
        <v>287</v>
      </c>
      <c r="J111" s="24"/>
      <c r="K111" s="83">
        <f t="shared" si="9"/>
        <v>0</v>
      </c>
      <c r="L111" s="24">
        <v>100</v>
      </c>
      <c r="M111" s="83">
        <f t="shared" si="8"/>
        <v>1</v>
      </c>
      <c r="N111" s="84">
        <f t="shared" si="10"/>
        <v>1</v>
      </c>
      <c r="O111" s="23" t="s">
        <v>150</v>
      </c>
      <c r="P111" s="25" t="s">
        <v>105</v>
      </c>
      <c r="Q111" s="87" t="s">
        <v>106</v>
      </c>
      <c r="R111" s="85">
        <v>0</v>
      </c>
      <c r="S111" s="324">
        <v>12837956.619999999</v>
      </c>
    </row>
    <row r="112" spans="1:19" ht="76.5" x14ac:dyDescent="0.2">
      <c r="A112" s="74" t="s">
        <v>56</v>
      </c>
      <c r="B112" s="312" t="s">
        <v>447</v>
      </c>
      <c r="C112" s="312" t="s">
        <v>448</v>
      </c>
      <c r="D112" s="23" t="s">
        <v>92</v>
      </c>
      <c r="E112" s="377" t="s">
        <v>156</v>
      </c>
      <c r="F112" s="320">
        <v>21254</v>
      </c>
      <c r="G112" s="320" t="s">
        <v>430</v>
      </c>
      <c r="H112" s="321" t="s">
        <v>276</v>
      </c>
      <c r="I112" s="321" t="s">
        <v>287</v>
      </c>
      <c r="J112" s="24"/>
      <c r="K112" s="83">
        <f t="shared" si="9"/>
        <v>0</v>
      </c>
      <c r="L112" s="24">
        <v>100</v>
      </c>
      <c r="M112" s="83">
        <f t="shared" si="8"/>
        <v>1</v>
      </c>
      <c r="N112" s="84">
        <f t="shared" si="10"/>
        <v>1</v>
      </c>
      <c r="O112" s="23" t="s">
        <v>150</v>
      </c>
      <c r="P112" s="25" t="s">
        <v>105</v>
      </c>
      <c r="Q112" s="87" t="s">
        <v>106</v>
      </c>
      <c r="R112" s="85">
        <v>0</v>
      </c>
      <c r="S112" s="324">
        <v>7190593.5199999996</v>
      </c>
    </row>
    <row r="113" spans="1:19" ht="63.75" x14ac:dyDescent="0.2">
      <c r="A113" s="74" t="s">
        <v>56</v>
      </c>
      <c r="B113" s="312" t="s">
        <v>447</v>
      </c>
      <c r="C113" s="312" t="s">
        <v>448</v>
      </c>
      <c r="D113" s="23" t="s">
        <v>92</v>
      </c>
      <c r="E113" s="377" t="s">
        <v>156</v>
      </c>
      <c r="F113" s="320">
        <v>21255</v>
      </c>
      <c r="G113" s="320" t="s">
        <v>431</v>
      </c>
      <c r="H113" s="321" t="s">
        <v>277</v>
      </c>
      <c r="I113" s="321" t="s">
        <v>287</v>
      </c>
      <c r="J113" s="24"/>
      <c r="K113" s="83">
        <f t="shared" si="9"/>
        <v>0</v>
      </c>
      <c r="L113" s="24">
        <v>100</v>
      </c>
      <c r="M113" s="83">
        <f t="shared" si="8"/>
        <v>1</v>
      </c>
      <c r="N113" s="84">
        <f t="shared" si="10"/>
        <v>1</v>
      </c>
      <c r="O113" s="23" t="s">
        <v>150</v>
      </c>
      <c r="P113" s="25" t="s">
        <v>105</v>
      </c>
      <c r="Q113" s="87" t="s">
        <v>106</v>
      </c>
      <c r="R113" s="85">
        <v>0</v>
      </c>
      <c r="S113" s="324">
        <v>48083994.060000002</v>
      </c>
    </row>
    <row r="114" spans="1:19" ht="89.25" x14ac:dyDescent="0.2">
      <c r="A114" s="74" t="s">
        <v>56</v>
      </c>
      <c r="B114" s="312" t="s">
        <v>447</v>
      </c>
      <c r="C114" s="312" t="s">
        <v>448</v>
      </c>
      <c r="D114" s="23" t="s">
        <v>92</v>
      </c>
      <c r="E114" s="377" t="s">
        <v>156</v>
      </c>
      <c r="F114" s="320">
        <v>21256</v>
      </c>
      <c r="G114" s="320" t="s">
        <v>432</v>
      </c>
      <c r="H114" s="321" t="s">
        <v>315</v>
      </c>
      <c r="I114" s="321" t="s">
        <v>287</v>
      </c>
      <c r="J114" s="24"/>
      <c r="K114" s="83">
        <f t="shared" si="9"/>
        <v>0</v>
      </c>
      <c r="L114" s="24">
        <v>100</v>
      </c>
      <c r="M114" s="83">
        <f t="shared" si="8"/>
        <v>1</v>
      </c>
      <c r="N114" s="84">
        <f t="shared" si="10"/>
        <v>1</v>
      </c>
      <c r="O114" s="23" t="s">
        <v>150</v>
      </c>
      <c r="P114" s="25" t="s">
        <v>105</v>
      </c>
      <c r="Q114" s="87" t="s">
        <v>106</v>
      </c>
      <c r="R114" s="85">
        <v>0</v>
      </c>
      <c r="S114" s="325">
        <v>46426766.899999999</v>
      </c>
    </row>
    <row r="115" spans="1:19" ht="89.25" x14ac:dyDescent="0.2">
      <c r="A115" s="74" t="s">
        <v>56</v>
      </c>
      <c r="B115" s="312" t="s">
        <v>447</v>
      </c>
      <c r="C115" s="312" t="s">
        <v>448</v>
      </c>
      <c r="D115" s="23" t="s">
        <v>92</v>
      </c>
      <c r="E115" s="377" t="s">
        <v>156</v>
      </c>
      <c r="F115" s="320">
        <v>21257</v>
      </c>
      <c r="G115" s="320" t="s">
        <v>433</v>
      </c>
      <c r="H115" s="321" t="s">
        <v>278</v>
      </c>
      <c r="I115" s="321" t="s">
        <v>287</v>
      </c>
      <c r="J115" s="24"/>
      <c r="K115" s="83">
        <f t="shared" si="9"/>
        <v>0</v>
      </c>
      <c r="L115" s="24">
        <v>100</v>
      </c>
      <c r="M115" s="83">
        <f t="shared" si="8"/>
        <v>1</v>
      </c>
      <c r="N115" s="84">
        <f t="shared" si="10"/>
        <v>1</v>
      </c>
      <c r="O115" s="23" t="s">
        <v>150</v>
      </c>
      <c r="P115" s="25" t="s">
        <v>105</v>
      </c>
      <c r="Q115" s="87" t="s">
        <v>106</v>
      </c>
      <c r="R115" s="85">
        <v>0</v>
      </c>
      <c r="S115" s="325">
        <v>210000000</v>
      </c>
    </row>
    <row r="116" spans="1:19" ht="63.75" x14ac:dyDescent="0.2">
      <c r="A116" s="74" t="s">
        <v>56</v>
      </c>
      <c r="B116" s="312" t="s">
        <v>447</v>
      </c>
      <c r="C116" s="312" t="s">
        <v>448</v>
      </c>
      <c r="D116" s="23" t="s">
        <v>92</v>
      </c>
      <c r="E116" s="377" t="s">
        <v>156</v>
      </c>
      <c r="F116" s="320"/>
      <c r="G116" s="320" t="s">
        <v>434</v>
      </c>
      <c r="H116" s="321" t="s">
        <v>262</v>
      </c>
      <c r="I116" s="321" t="s">
        <v>287</v>
      </c>
      <c r="J116" s="24"/>
      <c r="K116" s="83">
        <f t="shared" si="9"/>
        <v>0</v>
      </c>
      <c r="L116" s="24">
        <v>100</v>
      </c>
      <c r="M116" s="83">
        <f t="shared" si="8"/>
        <v>1</v>
      </c>
      <c r="N116" s="84">
        <f t="shared" si="10"/>
        <v>1</v>
      </c>
      <c r="O116" s="23" t="s">
        <v>150</v>
      </c>
      <c r="P116" s="25" t="s">
        <v>105</v>
      </c>
      <c r="Q116" s="87" t="s">
        <v>106</v>
      </c>
      <c r="R116" s="85">
        <v>0</v>
      </c>
      <c r="S116" s="325">
        <v>3807786.15</v>
      </c>
    </row>
    <row r="117" spans="1:19" ht="51" x14ac:dyDescent="0.2">
      <c r="A117" s="74" t="s">
        <v>56</v>
      </c>
      <c r="B117" s="312" t="s">
        <v>447</v>
      </c>
      <c r="C117" s="312" t="s">
        <v>448</v>
      </c>
      <c r="D117" s="23" t="s">
        <v>92</v>
      </c>
      <c r="E117" s="377" t="s">
        <v>156</v>
      </c>
      <c r="F117" s="320">
        <v>21258</v>
      </c>
      <c r="G117" s="320" t="s">
        <v>435</v>
      </c>
      <c r="H117" s="321" t="s">
        <v>279</v>
      </c>
      <c r="I117" s="321" t="s">
        <v>287</v>
      </c>
      <c r="J117" s="24"/>
      <c r="K117" s="83">
        <f t="shared" si="9"/>
        <v>0</v>
      </c>
      <c r="L117" s="24">
        <v>100</v>
      </c>
      <c r="M117" s="83">
        <f t="shared" si="8"/>
        <v>1</v>
      </c>
      <c r="N117" s="84">
        <f t="shared" si="10"/>
        <v>1</v>
      </c>
      <c r="O117" s="23" t="s">
        <v>153</v>
      </c>
      <c r="P117" s="25" t="s">
        <v>105</v>
      </c>
      <c r="Q117" s="87" t="s">
        <v>106</v>
      </c>
      <c r="R117" s="85">
        <v>0</v>
      </c>
      <c r="S117" s="325">
        <v>7500000</v>
      </c>
    </row>
    <row r="118" spans="1:19" ht="63.75" x14ac:dyDescent="0.2">
      <c r="A118" s="74" t="s">
        <v>56</v>
      </c>
      <c r="B118" s="312" t="s">
        <v>447</v>
      </c>
      <c r="C118" s="312" t="s">
        <v>448</v>
      </c>
      <c r="D118" s="23" t="s">
        <v>92</v>
      </c>
      <c r="E118" s="377" t="s">
        <v>156</v>
      </c>
      <c r="F118" s="320"/>
      <c r="G118" s="320" t="s">
        <v>446</v>
      </c>
      <c r="H118" s="321" t="s">
        <v>316</v>
      </c>
      <c r="I118" s="321" t="s">
        <v>28</v>
      </c>
      <c r="J118" s="24"/>
      <c r="K118" s="83">
        <f t="shared" si="9"/>
        <v>0</v>
      </c>
      <c r="L118" s="24">
        <v>100</v>
      </c>
      <c r="M118" s="83">
        <f t="shared" si="8"/>
        <v>1</v>
      </c>
      <c r="N118" s="84">
        <f t="shared" si="10"/>
        <v>1</v>
      </c>
      <c r="O118" s="23" t="s">
        <v>150</v>
      </c>
      <c r="P118" s="25" t="s">
        <v>105</v>
      </c>
      <c r="Q118" s="87" t="s">
        <v>106</v>
      </c>
      <c r="R118" s="85">
        <v>0</v>
      </c>
      <c r="S118" s="324">
        <v>30000000</v>
      </c>
    </row>
    <row r="119" spans="1:19" ht="63.75" x14ac:dyDescent="0.2">
      <c r="A119" s="74" t="s">
        <v>54</v>
      </c>
      <c r="B119" s="312" t="s">
        <v>447</v>
      </c>
      <c r="C119" s="312" t="s">
        <v>448</v>
      </c>
      <c r="D119" s="23" t="s">
        <v>88</v>
      </c>
      <c r="E119" s="377" t="s">
        <v>156</v>
      </c>
      <c r="F119" s="320"/>
      <c r="G119" s="320" t="s">
        <v>436</v>
      </c>
      <c r="H119" s="321" t="s">
        <v>280</v>
      </c>
      <c r="I119" s="321" t="s">
        <v>287</v>
      </c>
      <c r="J119" s="24"/>
      <c r="K119" s="83">
        <f t="shared" si="9"/>
        <v>0</v>
      </c>
      <c r="L119" s="24">
        <v>100</v>
      </c>
      <c r="M119" s="83">
        <f t="shared" si="8"/>
        <v>1</v>
      </c>
      <c r="N119" s="84">
        <f t="shared" si="10"/>
        <v>1</v>
      </c>
      <c r="O119" s="23" t="s">
        <v>108</v>
      </c>
      <c r="P119" s="25" t="s">
        <v>97</v>
      </c>
      <c r="Q119" s="87" t="s">
        <v>116</v>
      </c>
      <c r="R119" s="85">
        <v>0</v>
      </c>
      <c r="S119" s="324">
        <v>3017598.7</v>
      </c>
    </row>
    <row r="120" spans="1:19" ht="89.25" x14ac:dyDescent="0.2">
      <c r="A120" s="174" t="s">
        <v>26</v>
      </c>
      <c r="B120" s="312" t="s">
        <v>447</v>
      </c>
      <c r="C120" s="312" t="s">
        <v>448</v>
      </c>
      <c r="D120" s="176" t="s">
        <v>79</v>
      </c>
      <c r="E120" s="378" t="s">
        <v>157</v>
      </c>
      <c r="F120" s="320"/>
      <c r="G120" s="320" t="s">
        <v>437</v>
      </c>
      <c r="H120" s="321" t="s">
        <v>292</v>
      </c>
      <c r="I120" s="321" t="s">
        <v>287</v>
      </c>
      <c r="J120" s="24"/>
      <c r="K120" s="83">
        <f t="shared" si="9"/>
        <v>0</v>
      </c>
      <c r="L120" s="24">
        <v>100</v>
      </c>
      <c r="M120" s="83">
        <f t="shared" si="8"/>
        <v>1</v>
      </c>
      <c r="N120" s="84">
        <f t="shared" si="10"/>
        <v>1</v>
      </c>
      <c r="O120" s="23" t="s">
        <v>149</v>
      </c>
      <c r="P120" s="25" t="s">
        <v>97</v>
      </c>
      <c r="Q120" s="87" t="s">
        <v>116</v>
      </c>
      <c r="R120" s="85">
        <v>0</v>
      </c>
      <c r="S120" s="325">
        <v>7000000</v>
      </c>
    </row>
    <row r="121" spans="1:19" ht="89.25" x14ac:dyDescent="0.2">
      <c r="A121" s="174" t="s">
        <v>26</v>
      </c>
      <c r="B121" s="312" t="s">
        <v>447</v>
      </c>
      <c r="C121" s="312" t="s">
        <v>448</v>
      </c>
      <c r="D121" s="176" t="s">
        <v>102</v>
      </c>
      <c r="E121" s="378" t="s">
        <v>157</v>
      </c>
      <c r="F121" s="320">
        <v>41154</v>
      </c>
      <c r="G121" s="320" t="s">
        <v>438</v>
      </c>
      <c r="H121" s="321" t="s">
        <v>282</v>
      </c>
      <c r="I121" s="321" t="s">
        <v>287</v>
      </c>
      <c r="J121" s="24"/>
      <c r="K121" s="83">
        <f t="shared" si="9"/>
        <v>0</v>
      </c>
      <c r="L121" s="24">
        <v>100</v>
      </c>
      <c r="M121" s="83">
        <f t="shared" si="8"/>
        <v>1</v>
      </c>
      <c r="N121" s="84">
        <f t="shared" si="10"/>
        <v>1</v>
      </c>
      <c r="O121" s="23" t="s">
        <v>210</v>
      </c>
      <c r="P121" s="25" t="s">
        <v>97</v>
      </c>
      <c r="Q121" s="87" t="s">
        <v>103</v>
      </c>
      <c r="R121" s="85">
        <v>0</v>
      </c>
      <c r="S121" s="325">
        <v>22084371.440000001</v>
      </c>
    </row>
    <row r="122" spans="1:19" ht="76.5" x14ac:dyDescent="0.2">
      <c r="A122" s="174" t="s">
        <v>26</v>
      </c>
      <c r="B122" s="312" t="s">
        <v>447</v>
      </c>
      <c r="C122" s="312" t="s">
        <v>448</v>
      </c>
      <c r="D122" s="160" t="s">
        <v>100</v>
      </c>
      <c r="E122" s="378" t="s">
        <v>157</v>
      </c>
      <c r="F122" s="320">
        <v>41155</v>
      </c>
      <c r="G122" s="320" t="s">
        <v>439</v>
      </c>
      <c r="H122" s="321" t="s">
        <v>318</v>
      </c>
      <c r="I122" s="321" t="s">
        <v>28</v>
      </c>
      <c r="J122" s="24"/>
      <c r="K122" s="83">
        <f t="shared" si="9"/>
        <v>0</v>
      </c>
      <c r="L122" s="24">
        <v>100</v>
      </c>
      <c r="M122" s="83">
        <f t="shared" si="8"/>
        <v>1</v>
      </c>
      <c r="N122" s="84">
        <f t="shared" si="10"/>
        <v>1</v>
      </c>
      <c r="O122" s="23" t="s">
        <v>149</v>
      </c>
      <c r="P122" s="25" t="s">
        <v>176</v>
      </c>
      <c r="Q122" s="87" t="s">
        <v>101</v>
      </c>
      <c r="R122" s="85">
        <v>0</v>
      </c>
      <c r="S122" s="325">
        <v>4000000</v>
      </c>
    </row>
    <row r="123" spans="1:19" ht="89.25" x14ac:dyDescent="0.2">
      <c r="A123" s="174" t="s">
        <v>26</v>
      </c>
      <c r="B123" s="312" t="s">
        <v>447</v>
      </c>
      <c r="C123" s="312" t="s">
        <v>448</v>
      </c>
      <c r="D123" s="176" t="s">
        <v>98</v>
      </c>
      <c r="E123" s="378" t="s">
        <v>157</v>
      </c>
      <c r="F123" s="320">
        <v>41156</v>
      </c>
      <c r="G123" s="320" t="s">
        <v>440</v>
      </c>
      <c r="H123" s="321" t="s">
        <v>299</v>
      </c>
      <c r="I123" s="321" t="s">
        <v>28</v>
      </c>
      <c r="J123" s="24"/>
      <c r="K123" s="83">
        <f t="shared" si="9"/>
        <v>0</v>
      </c>
      <c r="L123" s="24">
        <v>100</v>
      </c>
      <c r="M123" s="83">
        <f t="shared" si="8"/>
        <v>1</v>
      </c>
      <c r="N123" s="84">
        <f t="shared" si="10"/>
        <v>1</v>
      </c>
      <c r="O123" s="23" t="s">
        <v>149</v>
      </c>
      <c r="P123" s="25" t="s">
        <v>284</v>
      </c>
      <c r="Q123" s="87" t="s">
        <v>116</v>
      </c>
      <c r="R123" s="85">
        <v>0</v>
      </c>
      <c r="S123" s="325">
        <v>3000000</v>
      </c>
    </row>
    <row r="124" spans="1:19" ht="165.75" x14ac:dyDescent="0.2">
      <c r="A124" s="174" t="s">
        <v>26</v>
      </c>
      <c r="B124" s="312" t="s">
        <v>447</v>
      </c>
      <c r="C124" s="312" t="s">
        <v>448</v>
      </c>
      <c r="D124" s="176" t="s">
        <v>124</v>
      </c>
      <c r="E124" s="378"/>
      <c r="F124" s="320">
        <v>41157</v>
      </c>
      <c r="G124" s="320" t="s">
        <v>441</v>
      </c>
      <c r="H124" s="321" t="s">
        <v>233</v>
      </c>
      <c r="I124" s="321" t="s">
        <v>28</v>
      </c>
      <c r="J124" s="24"/>
      <c r="K124" s="83">
        <f t="shared" si="9"/>
        <v>0</v>
      </c>
      <c r="L124" s="24">
        <v>100</v>
      </c>
      <c r="M124" s="83">
        <f t="shared" si="8"/>
        <v>1</v>
      </c>
      <c r="N124" s="84">
        <f t="shared" si="10"/>
        <v>1</v>
      </c>
      <c r="O124" s="23" t="s">
        <v>210</v>
      </c>
      <c r="P124" s="25" t="s">
        <v>284</v>
      </c>
      <c r="Q124" s="87" t="s">
        <v>116</v>
      </c>
      <c r="R124" s="85">
        <v>0</v>
      </c>
      <c r="S124" s="325">
        <v>4000000</v>
      </c>
    </row>
    <row r="125" spans="1:19" ht="76.5" x14ac:dyDescent="0.2">
      <c r="A125" s="174" t="s">
        <v>26</v>
      </c>
      <c r="B125" s="312" t="s">
        <v>447</v>
      </c>
      <c r="C125" s="312" t="s">
        <v>448</v>
      </c>
      <c r="D125" s="176" t="s">
        <v>136</v>
      </c>
      <c r="E125" s="378" t="s">
        <v>156</v>
      </c>
      <c r="F125" s="320">
        <v>51150</v>
      </c>
      <c r="G125" s="320" t="s">
        <v>442</v>
      </c>
      <c r="H125" s="321" t="s">
        <v>283</v>
      </c>
      <c r="I125" s="321" t="s">
        <v>220</v>
      </c>
      <c r="J125" s="24"/>
      <c r="K125" s="83">
        <f t="shared" si="9"/>
        <v>0</v>
      </c>
      <c r="L125" s="24">
        <v>100</v>
      </c>
      <c r="M125" s="83">
        <f t="shared" si="8"/>
        <v>1</v>
      </c>
      <c r="N125" s="84">
        <f t="shared" si="10"/>
        <v>1</v>
      </c>
      <c r="O125" s="23" t="s">
        <v>210</v>
      </c>
      <c r="P125" s="25" t="s">
        <v>97</v>
      </c>
      <c r="Q125" s="87" t="s">
        <v>116</v>
      </c>
      <c r="R125" s="85">
        <v>0</v>
      </c>
      <c r="S125" s="326">
        <v>39000000</v>
      </c>
    </row>
    <row r="126" spans="1:19" ht="76.5" x14ac:dyDescent="0.2">
      <c r="A126" s="205" t="s">
        <v>18</v>
      </c>
      <c r="B126" s="312" t="s">
        <v>447</v>
      </c>
      <c r="C126" s="312" t="s">
        <v>448</v>
      </c>
      <c r="D126" s="184" t="s">
        <v>136</v>
      </c>
      <c r="E126" s="370" t="s">
        <v>156</v>
      </c>
      <c r="F126" s="320">
        <v>51151</v>
      </c>
      <c r="G126" s="320" t="s">
        <v>443</v>
      </c>
      <c r="H126" s="323" t="s">
        <v>290</v>
      </c>
      <c r="I126" s="323" t="s">
        <v>220</v>
      </c>
      <c r="J126" s="24"/>
      <c r="K126" s="83">
        <f t="shared" si="9"/>
        <v>0</v>
      </c>
      <c r="L126" s="24">
        <v>100</v>
      </c>
      <c r="M126" s="83">
        <f t="shared" si="8"/>
        <v>1</v>
      </c>
      <c r="N126" s="84">
        <f t="shared" si="10"/>
        <v>1</v>
      </c>
      <c r="O126" s="23" t="s">
        <v>210</v>
      </c>
      <c r="P126" s="25" t="s">
        <v>97</v>
      </c>
      <c r="Q126" s="87" t="s">
        <v>116</v>
      </c>
      <c r="R126" s="85">
        <v>0</v>
      </c>
      <c r="S126" s="327">
        <v>500000</v>
      </c>
    </row>
    <row r="127" spans="1:19" ht="76.5" x14ac:dyDescent="0.2">
      <c r="A127" s="160" t="s">
        <v>26</v>
      </c>
      <c r="B127" s="312" t="s">
        <v>447</v>
      </c>
      <c r="C127" s="312" t="s">
        <v>448</v>
      </c>
      <c r="D127" s="160" t="s">
        <v>136</v>
      </c>
      <c r="E127" s="319" t="s">
        <v>156</v>
      </c>
      <c r="F127" s="320">
        <v>51152</v>
      </c>
      <c r="G127" s="320" t="s">
        <v>444</v>
      </c>
      <c r="H127" s="323" t="s">
        <v>289</v>
      </c>
      <c r="I127" s="323" t="s">
        <v>220</v>
      </c>
      <c r="J127" s="24"/>
      <c r="K127" s="83">
        <f t="shared" si="9"/>
        <v>0</v>
      </c>
      <c r="L127" s="24">
        <v>100</v>
      </c>
      <c r="M127" s="83">
        <f t="shared" si="8"/>
        <v>1</v>
      </c>
      <c r="N127" s="84">
        <f t="shared" si="10"/>
        <v>1</v>
      </c>
      <c r="O127" s="23" t="s">
        <v>210</v>
      </c>
      <c r="P127" s="25" t="s">
        <v>97</v>
      </c>
      <c r="Q127" s="87" t="s">
        <v>116</v>
      </c>
      <c r="R127" s="85">
        <v>0</v>
      </c>
      <c r="S127" s="328">
        <v>1500000</v>
      </c>
    </row>
    <row r="128" spans="1:19" ht="76.5" x14ac:dyDescent="0.2">
      <c r="A128" s="160" t="s">
        <v>54</v>
      </c>
      <c r="B128" s="312" t="s">
        <v>447</v>
      </c>
      <c r="C128" s="312" t="s">
        <v>448</v>
      </c>
      <c r="D128" s="160" t="s">
        <v>137</v>
      </c>
      <c r="E128" s="319" t="s">
        <v>156</v>
      </c>
      <c r="F128" s="320">
        <v>41158</v>
      </c>
      <c r="G128" s="320" t="s">
        <v>445</v>
      </c>
      <c r="H128" s="323" t="s">
        <v>319</v>
      </c>
      <c r="I128" s="323" t="s">
        <v>28</v>
      </c>
      <c r="J128" s="24"/>
      <c r="K128" s="83">
        <f t="shared" si="9"/>
        <v>0</v>
      </c>
      <c r="L128" s="24">
        <v>100</v>
      </c>
      <c r="M128" s="83">
        <f t="shared" ref="M128:M129" si="17">IF(OR(L128=0),0,(L128/(J128+L128)))</f>
        <v>1</v>
      </c>
      <c r="N128" s="84">
        <f t="shared" si="10"/>
        <v>1</v>
      </c>
      <c r="O128" s="23" t="s">
        <v>149</v>
      </c>
      <c r="P128" s="25" t="s">
        <v>97</v>
      </c>
      <c r="Q128" s="87" t="s">
        <v>177</v>
      </c>
      <c r="R128" s="85">
        <v>0</v>
      </c>
      <c r="S128" s="328">
        <v>37000000</v>
      </c>
    </row>
    <row r="129" spans="1:19" ht="13.5" thickBot="1" x14ac:dyDescent="0.25">
      <c r="A129" s="57"/>
      <c r="B129" s="117"/>
      <c r="C129" s="117"/>
      <c r="D129" s="26" t="s">
        <v>29</v>
      </c>
      <c r="E129" s="371"/>
      <c r="F129" s="28"/>
      <c r="G129" s="28"/>
      <c r="H129" s="29"/>
      <c r="I129" s="30"/>
      <c r="J129" s="30"/>
      <c r="K129" s="31">
        <f>SUM(K64:K125)</f>
        <v>0</v>
      </c>
      <c r="L129" s="30"/>
      <c r="M129" s="31">
        <f>SUM(M64:M125)</f>
        <v>62</v>
      </c>
      <c r="N129" s="32">
        <f>SUM(N64:N128)</f>
        <v>65</v>
      </c>
      <c r="O129" s="30"/>
      <c r="P129" s="81"/>
      <c r="Q129" s="80"/>
      <c r="R129" s="82">
        <f>SUM(R16:R128)</f>
        <v>0</v>
      </c>
      <c r="S129" s="82">
        <f>SUM(S16:S128)</f>
        <v>2307951127.1664414</v>
      </c>
    </row>
    <row r="131" spans="1:19" ht="25.5" x14ac:dyDescent="0.2">
      <c r="R131" s="380" t="s">
        <v>451</v>
      </c>
      <c r="S131" s="381">
        <v>2307951127.1664424</v>
      </c>
    </row>
    <row r="132" spans="1:19" x14ac:dyDescent="0.2">
      <c r="S132" s="379">
        <f>+S129-S131</f>
        <v>0</v>
      </c>
    </row>
  </sheetData>
  <mergeCells count="19">
    <mergeCell ref="O13:O15"/>
    <mergeCell ref="P13:P15"/>
    <mergeCell ref="Q13:Q15"/>
    <mergeCell ref="R13:S13"/>
    <mergeCell ref="J14:J15"/>
    <mergeCell ref="L14:L15"/>
    <mergeCell ref="N14:N15"/>
    <mergeCell ref="R14:R15"/>
    <mergeCell ref="S14:S15"/>
    <mergeCell ref="A3:I3"/>
    <mergeCell ref="A5:I5"/>
    <mergeCell ref="D11:S11"/>
    <mergeCell ref="A13:A14"/>
    <mergeCell ref="B13:B15"/>
    <mergeCell ref="C13:C15"/>
    <mergeCell ref="D13:D15"/>
    <mergeCell ref="E13:H14"/>
    <mergeCell ref="I13:I15"/>
    <mergeCell ref="J13:N13"/>
  </mergeCell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2C9C28EF-AE72-4B83-A41C-645AF8A72534}">
          <x14:formula1>
            <xm:f>'Base datos'!$B$3:$B$23</xm:f>
          </x14:formula1>
          <xm:sqref>D16:D128</xm:sqref>
        </x14:dataValidation>
        <x14:dataValidation type="list" allowBlank="1" showInputMessage="1" showErrorMessage="1" xr:uid="{3EC22586-B982-417F-84A8-B99D69502229}">
          <x14:formula1>
            <xm:f>'Base datos'!$M$3:$M$5</xm:f>
          </x14:formula1>
          <xm:sqref>J16:J128 L16:L128</xm:sqref>
        </x14:dataValidation>
        <x14:dataValidation type="list" allowBlank="1" showInputMessage="1" showErrorMessage="1" prompt=" - " xr:uid="{5FD58C7A-E6A2-4BE6-B2BE-F6FE9D846968}">
          <x14:formula1>
            <xm:f>'Base datos'!$J$3:$J$8</xm:f>
          </x14:formula1>
          <xm:sqref>P64:P128</xm:sqref>
        </x14:dataValidation>
        <x14: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xr:uid="{316FC78C-C36D-4C3D-A2CA-8BE9B0F61BFD}">
          <x14:formula1>
            <xm:f>'Base datos'!$K$3:$K$24</xm:f>
          </x14:formula1>
          <xm:sqref>Q64:Q128</xm:sqref>
        </x14:dataValidation>
        <x14:dataValidation type="list" allowBlank="1" showInputMessage="1" showErrorMessage="1" prompt=" - " xr:uid="{B4688AC0-0BA9-4D82-87E9-DE983F9736C2}">
          <x14:formula1>
            <xm:f>'Base datos'!$E$3:$E$4</xm:f>
          </x14:formula1>
          <xm:sqref>E64:E125 E56:F56 E59:F63</xm:sqref>
        </x14:dataValidation>
        <x14:dataValidation type="list" allowBlank="1" showInputMessage="1" showErrorMessage="1" prompt=" - Seleccione un área estratégica. No dejar en blanco o en &quot;0,0&quot; estos espacios." xr:uid="{49CB1945-8B41-466D-998C-FF2F9365957D}">
          <x14:formula1>
            <xm:f>'Base datos'!$A$3:$A$8</xm:f>
          </x14:formula1>
          <xm:sqref>A59:A126 A56</xm:sqref>
        </x14:dataValidation>
        <x14:dataValidation type="list" allowBlank="1" showInputMessage="1" showErrorMessage="1" xr:uid="{CE3D91A6-8C7F-4493-877F-AF08714FCA90}">
          <x14:formula1>
            <xm:f>'Base datos'!$C$3:$C$17</xm:f>
          </x14:formula1>
          <xm:sqref>I66:I125 I59:I63</xm:sqref>
        </x14:dataValidation>
        <x14:dataValidation type="list" allowBlank="1" showInputMessage="1" showErrorMessage="1" xr:uid="{C413FFED-AC49-42D0-9495-E535DE507F0A}">
          <x14:formula1>
            <xm:f>'Base datos'!$D$3:$D$24</xm:f>
          </x14:formula1>
          <xm:sqref>O120:O128 O59</xm:sqref>
        </x14:dataValidation>
        <x14:dataValidation type="list" allowBlank="1" showInputMessage="1" showErrorMessage="1" xr:uid="{3F0C1749-8211-473A-938F-AE812FC3E811}">
          <x14:formula1>
            <xm:f>'Base datos'!$D$3:$D$22</xm:f>
          </x14:formula1>
          <xm:sqref>O16:O26 O30:O57 O60:O119</xm:sqref>
        </x14:dataValidation>
        <x14:dataValidation type="list" allowBlank="1" showInputMessage="1" showErrorMessage="1" xr:uid="{2BC9C541-8D69-4715-9FED-7D6B232EE9F2}">
          <x14:formula1>
            <xm:f>'Base datos'!$E$3:$E$4</xm:f>
          </x14:formula1>
          <xm:sqref>E126:E128 E16:E32 E33:F55 E57:F58</xm:sqref>
        </x14:dataValidation>
        <x14:dataValidation type="list" allowBlank="1" showInputMessage="1" prompt=" - Seleccione una Área estratégica. No dejar en blanco o en &quot;0,0&quot; estos espacios." xr:uid="{16EEAB6B-402B-4A7E-A8D6-706DB03DF982}">
          <x14:formula1>
            <xm:f>'Base datos'!$A$3:$A$8</xm:f>
          </x14:formula1>
          <xm:sqref>A127:A128 A16:A55 A57:A58</xm:sqref>
        </x14:dataValidation>
        <x14:dataValidation type="list" allowBlank="1" showInputMessage="1" showErrorMessage="1" xr:uid="{EEAD4AEC-208B-4550-90CA-50425712F26C}">
          <x14:formula1>
            <xm:f>'Base datos'!$C$3:$C$15</xm:f>
          </x14:formula1>
          <xm:sqref>I126:I128 I16:I21 I23:I30 I32:I58 I64:I65</xm:sqref>
        </x14:dataValidation>
        <x14:dataValidation type="list" allowBlank="1" showInputMessage="1" showErrorMessage="1" prompt=" - " xr:uid="{E56C02B5-9A40-44A1-A74A-F9B5CC204D4A}">
          <x14:formula1>
            <xm:f>'Base datos'!$G$3:$G$8</xm:f>
          </x14:formula1>
          <xm:sqref>P16:P32</xm:sqref>
        </x14:dataValidation>
        <x14:dataValidation type="list" allowBlank="1" showInputMessage="1" showErrorMessage="1" xr:uid="{00356737-7F88-4C6F-A950-D3AF2AF0D02E}">
          <x14:formula1>
            <xm:f>'Base datos'!$C$3:$C$16</xm:f>
          </x14:formula1>
          <xm:sqref>I31</xm:sqref>
        </x14:dataValidation>
        <x14:dataValidation type="list" allowBlank="1" showInputMessage="1" showErrorMessage="1" xr:uid="{14529764-8DF8-4CD6-B9C4-23C53B61A958}">
          <x14:formula1>
            <xm:f>'Base datos'!$D$3:$D$23</xm:f>
          </x14:formula1>
          <xm:sqref>O27:O29 O58</xm:sqref>
        </x14:dataValidation>
        <x14:dataValidation type="list" allowBlank="1" showInputMessage="1" showErrorMessage="1" xr:uid="{6F2100FF-A829-4B96-8437-184877DC0ED5}">
          <x14:formula1>
            <xm:f>'Base datos'!$C$3:$C$19</xm:f>
          </x14:formula1>
          <xm:sqref>I22</xm:sqref>
        </x14:dataValidation>
        <x14: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xr:uid="{A693B893-2F99-419C-9862-EA827EDB417F}">
          <x14:formula1>
            <xm:f>'Base datos'!$I$3:$I$11</xm:f>
          </x14:formula1>
          <xm:sqref>Q33:Q63</xm:sqref>
        </x14:dataValidation>
        <x14:dataValidation type="list" allowBlank="1" showInputMessage="1" showErrorMessage="1" prompt=" - " xr:uid="{AF311F83-8EC1-4216-A93A-1EC0EEAA8B0A}">
          <x14:formula1>
            <xm:f>'Base datos'!$H$3:$H$19</xm:f>
          </x14:formula1>
          <xm:sqref>P33:P63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A4CE9-EDE6-47B0-B87B-166D44F35BC6}">
  <dimension ref="A2:M24"/>
  <sheetViews>
    <sheetView showGridLines="0" workbookViewId="0">
      <selection activeCell="E47" sqref="E47"/>
    </sheetView>
  </sheetViews>
  <sheetFormatPr baseColWidth="10" defaultColWidth="10.85546875" defaultRowHeight="12" x14ac:dyDescent="0.2"/>
  <cols>
    <col min="1" max="1" width="13.140625" style="150" bestFit="1" customWidth="1"/>
    <col min="2" max="2" width="18.5703125" style="150" customWidth="1"/>
    <col min="3" max="3" width="13.42578125" style="150" customWidth="1"/>
    <col min="4" max="4" width="35" style="150" customWidth="1"/>
    <col min="5" max="5" width="10.85546875" style="150"/>
    <col min="6" max="6" width="21.42578125" style="150" customWidth="1"/>
    <col min="7" max="7" width="20.42578125" style="150" customWidth="1"/>
    <col min="8" max="8" width="20.85546875" style="150" customWidth="1"/>
    <col min="9" max="9" width="13.5703125" style="150" customWidth="1"/>
    <col min="10" max="10" width="12.85546875" style="150" customWidth="1"/>
    <col min="11" max="11" width="14" style="150" customWidth="1"/>
    <col min="12" max="16384" width="10.85546875" style="150"/>
  </cols>
  <sheetData>
    <row r="2" spans="1:13" s="149" customFormat="1" ht="24.75" thickBot="1" x14ac:dyDescent="0.25">
      <c r="A2" s="147" t="s">
        <v>158</v>
      </c>
      <c r="B2" s="147" t="s">
        <v>189</v>
      </c>
      <c r="C2" s="147" t="s">
        <v>190</v>
      </c>
      <c r="D2" s="147" t="s">
        <v>142</v>
      </c>
      <c r="E2" s="147" t="s">
        <v>138</v>
      </c>
      <c r="F2" s="147" t="s">
        <v>158</v>
      </c>
      <c r="G2" s="147" t="s">
        <v>161</v>
      </c>
      <c r="H2" s="147" t="s">
        <v>163</v>
      </c>
      <c r="I2" s="148" t="s">
        <v>169</v>
      </c>
      <c r="J2" s="147" t="s">
        <v>159</v>
      </c>
      <c r="K2" s="147" t="s">
        <v>160</v>
      </c>
      <c r="L2" s="147" t="s">
        <v>194</v>
      </c>
      <c r="M2" s="147" t="s">
        <v>198</v>
      </c>
    </row>
    <row r="3" spans="1:13" ht="96" x14ac:dyDescent="0.2">
      <c r="A3" s="143" t="s">
        <v>54</v>
      </c>
      <c r="B3" s="146" t="s">
        <v>136</v>
      </c>
      <c r="C3" s="146" t="s">
        <v>287</v>
      </c>
      <c r="D3" s="143" t="s">
        <v>143</v>
      </c>
      <c r="E3" s="143" t="s">
        <v>156</v>
      </c>
      <c r="F3" s="143" t="s">
        <v>54</v>
      </c>
      <c r="G3" s="144" t="s">
        <v>19</v>
      </c>
      <c r="H3" s="143" t="s">
        <v>72</v>
      </c>
      <c r="I3" s="143" t="s">
        <v>168</v>
      </c>
      <c r="J3" s="143" t="s">
        <v>175</v>
      </c>
      <c r="K3" s="143" t="s">
        <v>177</v>
      </c>
      <c r="L3" s="155">
        <v>2023</v>
      </c>
      <c r="M3" s="154">
        <v>100</v>
      </c>
    </row>
    <row r="4" spans="1:13" ht="96" x14ac:dyDescent="0.2">
      <c r="A4" s="143" t="s">
        <v>56</v>
      </c>
      <c r="B4" s="143" t="s">
        <v>20</v>
      </c>
      <c r="C4" s="23" t="s">
        <v>28</v>
      </c>
      <c r="D4" s="143" t="s">
        <v>210</v>
      </c>
      <c r="E4" s="143" t="s">
        <v>157</v>
      </c>
      <c r="F4" s="143" t="s">
        <v>56</v>
      </c>
      <c r="G4" s="144" t="s">
        <v>21</v>
      </c>
      <c r="H4" s="143" t="s">
        <v>78</v>
      </c>
      <c r="I4" s="143" t="s">
        <v>170</v>
      </c>
      <c r="J4" s="143" t="s">
        <v>105</v>
      </c>
      <c r="K4" s="143" t="s">
        <v>178</v>
      </c>
      <c r="L4" s="155">
        <v>2024</v>
      </c>
      <c r="M4" s="154">
        <v>50</v>
      </c>
    </row>
    <row r="5" spans="1:13" ht="60" x14ac:dyDescent="0.2">
      <c r="A5" s="143" t="s">
        <v>58</v>
      </c>
      <c r="B5" s="143" t="s">
        <v>22</v>
      </c>
      <c r="C5" s="23" t="s">
        <v>93</v>
      </c>
      <c r="D5" s="143" t="s">
        <v>144</v>
      </c>
      <c r="F5" s="143" t="s">
        <v>58</v>
      </c>
      <c r="G5" s="144" t="s">
        <v>162</v>
      </c>
      <c r="H5" s="143" t="s">
        <v>94</v>
      </c>
      <c r="I5" s="143" t="s">
        <v>171</v>
      </c>
      <c r="J5" s="143" t="s">
        <v>131</v>
      </c>
      <c r="K5" s="143" t="s">
        <v>101</v>
      </c>
      <c r="L5" s="154">
        <v>2025</v>
      </c>
    </row>
    <row r="6" spans="1:13" ht="108" x14ac:dyDescent="0.2">
      <c r="A6" s="143" t="s">
        <v>26</v>
      </c>
      <c r="B6" s="143" t="s">
        <v>137</v>
      </c>
      <c r="C6" s="23" t="s">
        <v>216</v>
      </c>
      <c r="D6" s="143" t="s">
        <v>134</v>
      </c>
      <c r="F6" s="143" t="s">
        <v>26</v>
      </c>
      <c r="G6" s="144" t="s">
        <v>24</v>
      </c>
      <c r="H6" s="143" t="s">
        <v>74</v>
      </c>
      <c r="I6" s="143" t="s">
        <v>110</v>
      </c>
      <c r="J6" s="143" t="s">
        <v>176</v>
      </c>
      <c r="K6" s="143" t="s">
        <v>179</v>
      </c>
    </row>
    <row r="7" spans="1:13" ht="108" x14ac:dyDescent="0.2">
      <c r="A7" s="143" t="s">
        <v>18</v>
      </c>
      <c r="B7" s="143" t="s">
        <v>79</v>
      </c>
      <c r="C7" s="23" t="s">
        <v>215</v>
      </c>
      <c r="D7" s="143" t="s">
        <v>145</v>
      </c>
      <c r="F7" s="143" t="s">
        <v>18</v>
      </c>
      <c r="G7" s="145"/>
      <c r="H7" s="143" t="s">
        <v>75</v>
      </c>
      <c r="I7" s="143" t="s">
        <v>172</v>
      </c>
      <c r="J7" s="143" t="s">
        <v>97</v>
      </c>
      <c r="K7" s="143" t="s">
        <v>110</v>
      </c>
    </row>
    <row r="8" spans="1:13" ht="108" x14ac:dyDescent="0.2">
      <c r="A8" s="143" t="s">
        <v>62</v>
      </c>
      <c r="B8" s="143" t="s">
        <v>98</v>
      </c>
      <c r="C8" s="23" t="s">
        <v>214</v>
      </c>
      <c r="D8" s="143" t="s">
        <v>146</v>
      </c>
      <c r="F8" s="143" t="s">
        <v>62</v>
      </c>
      <c r="G8" s="145"/>
      <c r="H8" s="143" t="s">
        <v>76</v>
      </c>
      <c r="I8" s="143" t="s">
        <v>173</v>
      </c>
      <c r="J8" s="143" t="s">
        <v>114</v>
      </c>
      <c r="K8" s="143" t="s">
        <v>172</v>
      </c>
    </row>
    <row r="9" spans="1:13" ht="108" x14ac:dyDescent="0.2">
      <c r="B9" s="143" t="s">
        <v>100</v>
      </c>
      <c r="C9" s="23" t="s">
        <v>220</v>
      </c>
      <c r="D9" s="143" t="s">
        <v>147</v>
      </c>
      <c r="H9" s="143" t="s">
        <v>77</v>
      </c>
      <c r="I9" s="143" t="s">
        <v>174</v>
      </c>
      <c r="K9" s="143" t="s">
        <v>109</v>
      </c>
    </row>
    <row r="10" spans="1:13" ht="108" x14ac:dyDescent="0.2">
      <c r="B10" s="143" t="s">
        <v>98</v>
      </c>
      <c r="C10" s="23" t="s">
        <v>27</v>
      </c>
      <c r="D10" s="143" t="s">
        <v>120</v>
      </c>
      <c r="H10" s="143" t="s">
        <v>90</v>
      </c>
      <c r="I10" s="143" t="s">
        <v>73</v>
      </c>
      <c r="K10" s="143" t="s">
        <v>103</v>
      </c>
    </row>
    <row r="11" spans="1:13" ht="120" x14ac:dyDescent="0.2">
      <c r="B11" s="143" t="s">
        <v>102</v>
      </c>
      <c r="C11" s="23" t="s">
        <v>218</v>
      </c>
      <c r="D11" s="143" t="s">
        <v>148</v>
      </c>
      <c r="H11" s="143" t="s">
        <v>86</v>
      </c>
      <c r="I11" s="145"/>
      <c r="K11" s="143" t="s">
        <v>180</v>
      </c>
    </row>
    <row r="12" spans="1:13" ht="96" x14ac:dyDescent="0.2">
      <c r="B12" s="143" t="s">
        <v>124</v>
      </c>
      <c r="C12" s="23" t="s">
        <v>25</v>
      </c>
      <c r="D12" s="143" t="s">
        <v>149</v>
      </c>
      <c r="H12" s="143" t="s">
        <v>164</v>
      </c>
      <c r="I12" s="145"/>
      <c r="K12" s="143" t="s">
        <v>181</v>
      </c>
    </row>
    <row r="13" spans="1:13" ht="108" x14ac:dyDescent="0.2">
      <c r="B13" s="143" t="s">
        <v>135</v>
      </c>
      <c r="C13" s="23" t="s">
        <v>80</v>
      </c>
      <c r="D13" s="143" t="s">
        <v>81</v>
      </c>
      <c r="H13" s="143" t="s">
        <v>165</v>
      </c>
      <c r="I13" s="145"/>
      <c r="K13" s="143" t="s">
        <v>182</v>
      </c>
    </row>
    <row r="14" spans="1:13" ht="132" x14ac:dyDescent="0.2">
      <c r="B14" s="143" t="s">
        <v>241</v>
      </c>
      <c r="C14" s="23" t="s">
        <v>219</v>
      </c>
      <c r="D14" s="143" t="s">
        <v>150</v>
      </c>
      <c r="H14" s="143" t="s">
        <v>166</v>
      </c>
      <c r="I14" s="145"/>
      <c r="K14" s="143" t="s">
        <v>183</v>
      </c>
    </row>
    <row r="15" spans="1:13" ht="72" x14ac:dyDescent="0.2">
      <c r="B15" s="143" t="s">
        <v>88</v>
      </c>
      <c r="C15" s="23" t="s">
        <v>104</v>
      </c>
      <c r="D15" s="143" t="s">
        <v>151</v>
      </c>
      <c r="H15" s="143" t="s">
        <v>82</v>
      </c>
      <c r="I15" s="145"/>
      <c r="K15" s="143" t="s">
        <v>112</v>
      </c>
    </row>
    <row r="16" spans="1:13" ht="60" x14ac:dyDescent="0.2">
      <c r="B16" s="143" t="s">
        <v>91</v>
      </c>
      <c r="C16" s="23" t="s">
        <v>206</v>
      </c>
      <c r="D16" s="143" t="s">
        <v>89</v>
      </c>
      <c r="H16" s="143" t="s">
        <v>87</v>
      </c>
      <c r="I16" s="145"/>
      <c r="K16" s="143" t="s">
        <v>184</v>
      </c>
    </row>
    <row r="17" spans="2:11" ht="48" x14ac:dyDescent="0.2">
      <c r="B17" s="143" t="s">
        <v>230</v>
      </c>
      <c r="C17" s="177" t="s">
        <v>240</v>
      </c>
      <c r="D17" s="143" t="s">
        <v>107</v>
      </c>
      <c r="H17" s="143" t="s">
        <v>84</v>
      </c>
      <c r="I17" s="145"/>
      <c r="K17" s="143" t="s">
        <v>185</v>
      </c>
    </row>
    <row r="18" spans="2:11" ht="72" x14ac:dyDescent="0.2">
      <c r="B18" s="143" t="s">
        <v>111</v>
      </c>
      <c r="D18" s="143" t="s">
        <v>152</v>
      </c>
      <c r="H18" s="143" t="s">
        <v>167</v>
      </c>
      <c r="I18" s="145"/>
      <c r="K18" s="143" t="s">
        <v>115</v>
      </c>
    </row>
    <row r="19" spans="2:11" ht="84" x14ac:dyDescent="0.2">
      <c r="B19" s="143" t="s">
        <v>92</v>
      </c>
      <c r="D19" s="143" t="s">
        <v>108</v>
      </c>
      <c r="K19" s="143" t="s">
        <v>116</v>
      </c>
    </row>
    <row r="20" spans="2:11" ht="24" x14ac:dyDescent="0.2">
      <c r="B20" s="143" t="s">
        <v>113</v>
      </c>
      <c r="D20" s="143" t="s">
        <v>153</v>
      </c>
      <c r="K20" s="143" t="s">
        <v>99</v>
      </c>
    </row>
    <row r="21" spans="2:11" ht="36" x14ac:dyDescent="0.2">
      <c r="B21" s="143" t="s">
        <v>83</v>
      </c>
      <c r="D21" s="143" t="s">
        <v>154</v>
      </c>
      <c r="K21" s="143" t="s">
        <v>186</v>
      </c>
    </row>
    <row r="22" spans="2:11" ht="48" x14ac:dyDescent="0.2">
      <c r="B22" s="143" t="s">
        <v>85</v>
      </c>
      <c r="D22" s="143" t="s">
        <v>155</v>
      </c>
      <c r="K22" s="143" t="s">
        <v>187</v>
      </c>
    </row>
    <row r="23" spans="2:11" ht="72" x14ac:dyDescent="0.2">
      <c r="B23" s="143" t="s">
        <v>88</v>
      </c>
      <c r="D23" s="143" t="s">
        <v>221</v>
      </c>
      <c r="K23" s="143" t="s">
        <v>188</v>
      </c>
    </row>
    <row r="24" spans="2:11" ht="24" x14ac:dyDescent="0.2">
      <c r="D24" s="143" t="s">
        <v>288</v>
      </c>
      <c r="K24" s="143" t="s">
        <v>106</v>
      </c>
    </row>
  </sheetData>
  <dataValidations count="1">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I4 I10" xr:uid="{5D889E40-3438-4C26-B2D5-3FF4470513DA}">
      <formula1>$A$244:$A$251</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General</vt:lpstr>
      <vt:lpstr>P I</vt:lpstr>
      <vt:lpstr>P II</vt:lpstr>
      <vt:lpstr>P III</vt:lpstr>
      <vt:lpstr>P IV</vt:lpstr>
      <vt:lpstr>Intregrado</vt:lpstr>
      <vt:lpstr>Base datos</vt:lpstr>
      <vt:lpstr>'Marco General'!Área_de_impresión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J.V.C.. Valerio Castro</dc:creator>
  <cp:lastModifiedBy>Gricelly María Meza Sandoval</cp:lastModifiedBy>
  <cp:lastPrinted>2023-06-12T19:41:39Z</cp:lastPrinted>
  <dcterms:created xsi:type="dcterms:W3CDTF">2022-08-29T15:00:34Z</dcterms:created>
  <dcterms:modified xsi:type="dcterms:W3CDTF">2023-11-16T14:33:28Z</dcterms:modified>
</cp:coreProperties>
</file>