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DOCUMENTOS DE TRANSPARENCIA\Presupuestos\"/>
    </mc:Choice>
  </mc:AlternateContent>
  <xr:revisionPtr revIDLastSave="0" documentId="8_{AB5CEE5F-C8A2-490D-A745-18A8EB8C0D64}" xr6:coauthVersionLast="45" xr6:coauthVersionMax="45" xr10:uidLastSave="{00000000-0000-0000-0000-000000000000}"/>
  <bookViews>
    <workbookView xWindow="-120" yWindow="-120" windowWidth="20730" windowHeight="11160" activeTab="4" xr2:uid="{B0738335-C920-4123-B3B8-53CEE988FCE6}"/>
  </bookViews>
  <sheets>
    <sheet name="Marco estratégico" sheetId="1" r:id="rId1"/>
    <sheet name="Programa I" sheetId="6" r:id="rId2"/>
    <sheet name="Programa II" sheetId="3" r:id="rId3"/>
    <sheet name="Programa III" sheetId="4" r:id="rId4"/>
    <sheet name="Programa IV" sheetId="5" r:id="rId5"/>
  </sheets>
  <externalReferences>
    <externalReference r:id="rId6"/>
  </externalReferences>
  <definedNames>
    <definedName name="_xlnm._FilterDatabase" localSheetId="1" hidden="1">'Programa I'!$A$11:$O$38</definedName>
    <definedName name="_xlnm._FilterDatabase" localSheetId="2" hidden="1">'Programa II'!$A$12:$R$29</definedName>
    <definedName name="_xlnm._FilterDatabase" localSheetId="3" hidden="1">'Programa III'!$A$12:$R$33</definedName>
    <definedName name="_xlnm._FilterDatabase" localSheetId="4" hidden="1">'Programa IV'!$A$12:$R$14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3" i="6" l="1"/>
  <c r="B36" i="6"/>
  <c r="J36" i="6" s="1"/>
  <c r="B35" i="6"/>
  <c r="J35" i="6" s="1"/>
  <c r="O33" i="6"/>
  <c r="J32" i="6"/>
  <c r="H32" i="6"/>
  <c r="J31" i="6"/>
  <c r="H31" i="6"/>
  <c r="J30" i="6"/>
  <c r="H30" i="6"/>
  <c r="J29" i="6"/>
  <c r="H29" i="6"/>
  <c r="J28" i="6"/>
  <c r="H28" i="6"/>
  <c r="J26" i="6"/>
  <c r="H26" i="6"/>
  <c r="J25" i="6"/>
  <c r="H25" i="6"/>
  <c r="J24" i="6"/>
  <c r="H24" i="6"/>
  <c r="J23" i="6"/>
  <c r="H23" i="6"/>
  <c r="J22" i="6"/>
  <c r="H22" i="6"/>
  <c r="J21" i="6"/>
  <c r="H21" i="6"/>
  <c r="J20" i="6"/>
  <c r="H20" i="6"/>
  <c r="J19" i="6"/>
  <c r="H19" i="6"/>
  <c r="J18" i="6"/>
  <c r="H18" i="6"/>
  <c r="J17" i="6"/>
  <c r="H17" i="6"/>
  <c r="J16" i="6"/>
  <c r="H16" i="6"/>
  <c r="J15" i="6"/>
  <c r="H15" i="6"/>
  <c r="J14" i="6"/>
  <c r="H14" i="6"/>
  <c r="A3" i="6"/>
  <c r="A2" i="6"/>
  <c r="K15" i="6" l="1"/>
  <c r="K23" i="6"/>
  <c r="K28" i="6"/>
  <c r="K30" i="6"/>
  <c r="K17" i="6"/>
  <c r="K32" i="6"/>
  <c r="K16" i="6"/>
  <c r="K21" i="6"/>
  <c r="K18" i="6"/>
  <c r="K24" i="6"/>
  <c r="K25" i="6"/>
  <c r="K22" i="6"/>
  <c r="K19" i="6"/>
  <c r="K29" i="6"/>
  <c r="H33" i="6"/>
  <c r="K26" i="6"/>
  <c r="J33" i="6"/>
  <c r="K20" i="6"/>
  <c r="K31" i="6"/>
  <c r="H35" i="6"/>
  <c r="K35" i="6" s="1"/>
  <c r="H36" i="6"/>
  <c r="K36" i="6" s="1"/>
  <c r="K14" i="6"/>
  <c r="D32" i="4"/>
  <c r="J32" i="4" s="1"/>
  <c r="D31" i="4"/>
  <c r="L31" i="4" s="1"/>
  <c r="R29" i="4"/>
  <c r="Q29" i="4"/>
  <c r="L28" i="4"/>
  <c r="J28" i="4"/>
  <c r="L27" i="4"/>
  <c r="J27" i="4"/>
  <c r="L26" i="4"/>
  <c r="J26" i="4"/>
  <c r="L25" i="4"/>
  <c r="J25" i="4"/>
  <c r="M25" i="4" s="1"/>
  <c r="L24" i="4"/>
  <c r="J24" i="4"/>
  <c r="L23" i="4"/>
  <c r="J23" i="4"/>
  <c r="M23" i="4" s="1"/>
  <c r="L22" i="4"/>
  <c r="J22" i="4"/>
  <c r="L21" i="4"/>
  <c r="J21" i="4"/>
  <c r="M21" i="4" s="1"/>
  <c r="L20" i="4"/>
  <c r="J20" i="4"/>
  <c r="L19" i="4"/>
  <c r="J19" i="4"/>
  <c r="M19" i="4" s="1"/>
  <c r="L18" i="4"/>
  <c r="J18" i="4"/>
  <c r="L17" i="4"/>
  <c r="J17" i="4"/>
  <c r="L16" i="4"/>
  <c r="J16" i="4"/>
  <c r="L15" i="4"/>
  <c r="J15" i="4"/>
  <c r="M15" i="4" s="1"/>
  <c r="A3" i="4"/>
  <c r="A2" i="4"/>
  <c r="A1" i="4"/>
  <c r="D28" i="3"/>
  <c r="J28" i="3" s="1"/>
  <c r="D27" i="3"/>
  <c r="L27" i="3" s="1"/>
  <c r="R25" i="3"/>
  <c r="L24" i="3"/>
  <c r="J24" i="3"/>
  <c r="M24" i="3" s="1"/>
  <c r="L23" i="3"/>
  <c r="J23" i="3"/>
  <c r="L22" i="3"/>
  <c r="J22" i="3"/>
  <c r="L21" i="3"/>
  <c r="J21" i="3"/>
  <c r="L20" i="3"/>
  <c r="J20" i="3"/>
  <c r="M20" i="3" s="1"/>
  <c r="L19" i="3"/>
  <c r="J19" i="3"/>
  <c r="L18" i="3"/>
  <c r="J18" i="3"/>
  <c r="L17" i="3"/>
  <c r="J17" i="3"/>
  <c r="Q16" i="3"/>
  <c r="Q25" i="3" s="1"/>
  <c r="L16" i="3"/>
  <c r="J16" i="3"/>
  <c r="L15" i="3"/>
  <c r="J15" i="3"/>
  <c r="A3" i="3"/>
  <c r="A2" i="3"/>
  <c r="A1" i="3"/>
  <c r="M16" i="4" l="1"/>
  <c r="M18" i="4"/>
  <c r="M20" i="4"/>
  <c r="M22" i="4"/>
  <c r="M24" i="4"/>
  <c r="M28" i="4"/>
  <c r="M27" i="4"/>
  <c r="K33" i="6"/>
  <c r="B37" i="6" s="1"/>
  <c r="J31" i="4"/>
  <c r="M31" i="4" s="1"/>
  <c r="M26" i="4"/>
  <c r="M15" i="3"/>
  <c r="M16" i="3"/>
  <c r="L29" i="4"/>
  <c r="L32" i="4"/>
  <c r="M32" i="4" s="1"/>
  <c r="M17" i="4"/>
  <c r="J29" i="4"/>
  <c r="J25" i="3"/>
  <c r="M17" i="3"/>
  <c r="M21" i="3"/>
  <c r="M18" i="3"/>
  <c r="M22" i="3"/>
  <c r="J27" i="3"/>
  <c r="M27" i="3" s="1"/>
  <c r="L25" i="3"/>
  <c r="M19" i="3"/>
  <c r="M23" i="3"/>
  <c r="L28" i="3"/>
  <c r="M28" i="3" s="1"/>
  <c r="J34" i="6" l="1"/>
  <c r="H34" i="6"/>
  <c r="K34" i="6"/>
  <c r="M29" i="4"/>
  <c r="D33" i="4" s="1"/>
  <c r="M25" i="3"/>
  <c r="D29" i="3" s="1"/>
  <c r="L30" i="4"/>
  <c r="J30" i="4"/>
  <c r="D24" i="5"/>
  <c r="J24" i="5" s="1"/>
  <c r="D23" i="5"/>
  <c r="L23" i="5" s="1"/>
  <c r="R21" i="5"/>
  <c r="Q21" i="5"/>
  <c r="L20" i="5"/>
  <c r="J20" i="5"/>
  <c r="L19" i="5"/>
  <c r="M19" i="5" s="1"/>
  <c r="J19" i="5"/>
  <c r="L18" i="5"/>
  <c r="J18" i="5"/>
  <c r="L17" i="5"/>
  <c r="J17" i="5"/>
  <c r="L16" i="5"/>
  <c r="J16" i="5"/>
  <c r="L15" i="5"/>
  <c r="L21" i="5" s="1"/>
  <c r="J15" i="5"/>
  <c r="A3" i="5"/>
  <c r="A2" i="5"/>
  <c r="A1" i="5"/>
  <c r="M30" i="4" l="1"/>
  <c r="M16" i="5"/>
  <c r="M18" i="5"/>
  <c r="J21" i="5"/>
  <c r="J22" i="5" s="1"/>
  <c r="M17" i="5"/>
  <c r="M20" i="5"/>
  <c r="J26" i="3"/>
  <c r="L26" i="3"/>
  <c r="M26" i="3"/>
  <c r="J23" i="5"/>
  <c r="M23" i="5" s="1"/>
  <c r="M15" i="5"/>
  <c r="L24" i="5"/>
  <c r="M24" i="5" s="1"/>
  <c r="M21" i="5" l="1"/>
  <c r="D25" i="5" s="1"/>
  <c r="L22" i="5" l="1"/>
  <c r="M2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9" authorId="0" shapeId="0" xr:uid="{9079AF1B-5635-44B4-81CC-D6ECD6DDC324}">
      <text>
        <r>
          <rPr>
            <sz val="11"/>
            <color indexed="81"/>
            <rFont val="Tahoma"/>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5806FFF0-4017-4AB1-971D-DC61EFB06EB3}">
      <text>
        <r>
          <rPr>
            <sz val="11"/>
            <color indexed="81"/>
            <rFont val="Tahoma"/>
            <family val="2"/>
          </rPr>
          <t xml:space="preserve">Misión institucional: Declaración concisa sobre la razón de ser o el propósito último de la organización (qué somos, qué hacemos y para quién).
</t>
        </r>
      </text>
    </comment>
    <comment ref="A13" authorId="0" shapeId="0" xr:uid="{D7A78CF7-579F-4F9E-83A2-D9E39A355650}">
      <text>
        <r>
          <rPr>
            <sz val="11"/>
            <color indexed="81"/>
            <rFont val="Tahoma"/>
            <family val="2"/>
          </rPr>
          <t xml:space="preserve">Visión: Declaración que enuncia lo que la organización desea ser en el futuro.  
</t>
        </r>
      </text>
    </comment>
    <comment ref="A15" authorId="0" shapeId="0" xr:uid="{12B81B48-6C7A-47E1-BE7F-0BF5951DA6D9}">
      <text>
        <r>
          <rPr>
            <sz val="11"/>
            <color indexed="81"/>
            <rFont val="Tahoma"/>
            <family val="2"/>
          </rPr>
          <t xml:space="preserve">Políticas institucionales: Lineamientos dictados por el jerarca superior, que orientan la acción institucional, acorde con el marco jurídico aplicable.
</t>
        </r>
      </text>
    </comment>
    <comment ref="D26" authorId="0" shapeId="0" xr:uid="{8D1CC4D4-67A4-42F3-B2BF-9D67A845F895}">
      <text>
        <r>
          <rPr>
            <sz val="11"/>
            <color indexed="81"/>
            <rFont val="Tahoma"/>
            <family val="2"/>
          </rPr>
          <t xml:space="preserve">Nombre utilizado para </t>
        </r>
        <r>
          <rPr>
            <b/>
            <u/>
            <sz val="11"/>
            <color indexed="81"/>
            <rFont val="Tahoma"/>
            <family val="2"/>
          </rPr>
          <t>agrupar</t>
        </r>
        <r>
          <rPr>
            <sz val="11"/>
            <color indexed="81"/>
            <rFont val="Tahoma"/>
            <family val="2"/>
          </rPr>
          <t xml:space="preserve"> los proyectos, programas o acciones del Plan de Desarrollo Municipal.
Algunos municipalidades las denominan Ejes, grupos, Dimensiones, entre otros nombres.  Favor incluir la agrupación mayor utilizada.
Estas áreas son las que se utilizarán en las matrices por programa.
</t>
        </r>
        <r>
          <rPr>
            <b/>
            <sz val="11"/>
            <color indexed="81"/>
            <rFont val="Tahoma"/>
            <family val="2"/>
          </rPr>
          <t>Ejemplo:</t>
        </r>
        <r>
          <rPr>
            <sz val="11"/>
            <color indexed="81"/>
            <rFont val="Tahoma"/>
            <family val="2"/>
          </rPr>
          <t xml:space="preserve"> Política social local, Infraestructura, Equipamiento, Servicios, Ordenamiento territorial, Desarrollo Institucional, Medio Ambiente, Calidad de Vida, Ciudad Funcional, etc.</t>
        </r>
      </text>
    </comment>
    <comment ref="E26" authorId="0" shapeId="0" xr:uid="{90759AA1-D649-4DEE-8D98-82AAD15868E7}">
      <text>
        <r>
          <rPr>
            <b/>
            <sz val="8"/>
            <color indexed="81"/>
            <rFont val="Tahoma"/>
            <family val="2"/>
          </rPr>
          <t>PODRÍAN EXISTIR UNO O VARIOS OBJETIVOS ESTRATÉGICOS POR ÁEA.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1" authorId="0" shapeId="0" xr:uid="{EE757876-C0D3-4CE3-A2AF-AA33F3F1CB15}">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B11" authorId="0" shapeId="0" xr:uid="{B0B9FB67-730E-4E90-AF82-148A305432C1}">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preguntas ¿qué? y ¿para qué?
</t>
        </r>
      </text>
    </comment>
    <comment ref="C11" authorId="0" shapeId="0" xr:uid="{4F232DCF-6CCB-476B-AC97-50C2E9C62604}">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F11" authorId="0" shapeId="0" xr:uid="{C8D616F6-6B44-47CD-896F-32A236F2CDC1}">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L11" authorId="0" shapeId="0" xr:uid="{710CF334-9EAD-4372-8CBA-6028BAD5DF8D}">
      <text>
        <r>
          <rPr>
            <b/>
            <sz val="10"/>
            <color indexed="81"/>
            <rFont val="Tahoma"/>
            <family val="2"/>
          </rPr>
          <t xml:space="preserve">Contraloría:
</t>
        </r>
        <r>
          <rPr>
            <sz val="10"/>
            <color indexed="81"/>
            <rFont val="Tahoma"/>
            <family val="2"/>
          </rPr>
          <t>Funcionario responsable del cumplimiento de la meta formulada.</t>
        </r>
      </text>
    </comment>
    <comment ref="M11" authorId="0" shapeId="0" xr:uid="{1667846D-FC28-4686-827E-4268F01C3EE1}">
      <text>
        <r>
          <rPr>
            <sz val="11"/>
            <color indexed="81"/>
            <rFont val="Tahoma"/>
            <family val="2"/>
          </rPr>
          <t xml:space="preserve">01 Administración General; 
02 Auditoría Interna;
03 Administración de Inversiones Propias; 
04 Registro de deuda, fondos y aportes.
</t>
        </r>
      </text>
    </comment>
    <comment ref="G12" authorId="0" shapeId="0" xr:uid="{C402046E-F292-42A9-9F80-BBEEE2C1E6FD}">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H12" authorId="0" shapeId="0" xr:uid="{CC3E00AE-29D5-4D5F-ACBC-F2783EFEE335}">
      <text>
        <r>
          <rPr>
            <sz val="10"/>
            <color indexed="81"/>
            <rFont val="Tahoma"/>
            <family val="2"/>
          </rPr>
          <t>Columna con fórmula que muestra el porcentaje de la unidad de medida que se programa atender en el I semestre. NO SE DEBE ALTERAR.</t>
        </r>
      </text>
    </comment>
    <comment ref="I12" authorId="0" shapeId="0" xr:uid="{96BA35C7-8928-4033-86BD-432C71803658}">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J12" authorId="0" shapeId="0" xr:uid="{C4639776-ACB6-485E-B453-D58815627281}">
      <text>
        <r>
          <rPr>
            <sz val="10"/>
            <color indexed="81"/>
            <rFont val="Tahoma"/>
            <family val="2"/>
          </rPr>
          <t>Columna con fórmula que muestra el porcentaje de la unidad de medida que se programa atender en el II semestre. NO SE DEBE ALTERAR.</t>
        </r>
      </text>
    </comment>
    <comment ref="A13" authorId="0" shapeId="0" xr:uid="{1155B940-5F18-47CB-B8FD-9DA82AF2E097}">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C13" authorId="0" shapeId="0" xr:uid="{2F4DAD84-2A0F-4DFE-92B6-60095A59AE0A}">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D13" authorId="0" shapeId="0" xr:uid="{077606F7-2C68-431E-8EED-DB1F497CDAFF}">
      <text>
        <r>
          <rPr>
            <b/>
            <sz val="8"/>
            <color indexed="81"/>
            <rFont val="Tahoma"/>
            <family val="2"/>
          </rPr>
          <t>NUMERE LAS METAS PARA SER IDENTIFICADAS</t>
        </r>
      </text>
    </comment>
    <comment ref="E13" authorId="0" shapeId="0" xr:uid="{64A7C459-2B27-48DC-827F-0FB9D0F58462}">
      <text>
        <r>
          <rPr>
            <b/>
            <sz val="8"/>
            <color indexed="81"/>
            <rFont val="Tahoma"/>
            <family val="2"/>
          </rPr>
          <t xml:space="preserve">Descripción de la meta
</t>
        </r>
      </text>
    </comment>
    <comment ref="H34" authorId="0" shapeId="0" xr:uid="{0C37C792-9B5B-4EDB-8007-DD27139F2DA4}">
      <text>
        <r>
          <rPr>
            <b/>
            <sz val="8"/>
            <color indexed="81"/>
            <rFont val="Tahoma"/>
            <family val="2"/>
          </rPr>
          <t>PORCENTAJES DE LAS METAS DEL PROGRAMA QUE SE PROGRAMAN ALCANZAR EN EL I SEMESTRE.</t>
        </r>
      </text>
    </comment>
    <comment ref="J34" authorId="0" shapeId="0" xr:uid="{C9CBEEF8-4273-4B4C-9C90-D784ECD64C55}">
      <text>
        <r>
          <rPr>
            <b/>
            <sz val="8"/>
            <color indexed="81"/>
            <rFont val="Tahoma"/>
            <family val="2"/>
          </rPr>
          <t>PORCENTAJES DE LAS METAS DEL PROGRAMA QUE SE PROGRAMAN ALCANZAR EN EL II SEMESTRE.</t>
        </r>
      </text>
    </comment>
    <comment ref="H35" authorId="0" shapeId="0" xr:uid="{D4992EE8-1161-4755-BB45-5179EBF14642}">
      <text>
        <r>
          <rPr>
            <b/>
            <sz val="8"/>
            <color indexed="81"/>
            <rFont val="Tahoma"/>
            <family val="2"/>
          </rPr>
          <t>% DE LAS METAS DE LOS OBJETIVOS DE MEJORA QUE SE PROGRAMAN REALIZAR EN EL I SEMESTRE.</t>
        </r>
      </text>
    </comment>
    <comment ref="J35" authorId="0" shapeId="0" xr:uid="{CC8549B3-DB61-4A00-AF39-7F42532C9144}">
      <text>
        <r>
          <rPr>
            <b/>
            <sz val="8"/>
            <color indexed="81"/>
            <rFont val="Tahoma"/>
            <family val="2"/>
          </rPr>
          <t>% DE LAS METAS DE LOS OBJETIVOS DE MEJORA QUE SE PROGRAMAN REALIZAR EN EL II SEMESTRE.</t>
        </r>
      </text>
    </comment>
    <comment ref="H36" authorId="0" shapeId="0" xr:uid="{C4E7DEDF-7EA6-4C72-92C7-FF41C719B841}">
      <text>
        <r>
          <rPr>
            <b/>
            <sz val="8"/>
            <color indexed="81"/>
            <rFont val="Tahoma"/>
            <family val="2"/>
          </rPr>
          <t>% DE LAS METAS DE LOS OBJETIVOS OPERATIVOS QUE SE PROGRAMAN REALIZAR EN EL I SEMESTRE.</t>
        </r>
      </text>
    </comment>
    <comment ref="J36" authorId="0" shapeId="0" xr:uid="{57C61C0B-B1DD-479F-81EC-884E45C79B55}">
      <text>
        <r>
          <rPr>
            <b/>
            <sz val="8"/>
            <color indexed="81"/>
            <rFont val="Tahoma"/>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2" authorId="0" shapeId="0" xr:uid="{70551810-92AB-4AF9-AE2B-31696ECBE037}">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xr:uid="{D89B5E13-BCF5-4361-A69A-C0CAC63CA495}">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xr:uid="{C13546D7-8C99-49C4-875B-8D80EE884558}">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xr:uid="{4C3D0163-D719-4D5C-A5D0-85A855D8CB97}">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xr:uid="{5CFD5714-96CC-467C-A973-BEBDBA0B3D53}">
      <text>
        <r>
          <rPr>
            <b/>
            <sz val="10"/>
            <color indexed="81"/>
            <rFont val="Tahoma"/>
            <family val="2"/>
          </rPr>
          <t xml:space="preserve">Contraloría:
</t>
        </r>
        <r>
          <rPr>
            <sz val="10"/>
            <color indexed="81"/>
            <rFont val="Tahoma"/>
            <family val="2"/>
          </rPr>
          <t>Funcionario responsable del cumplimiento de la meta formulada.</t>
        </r>
      </text>
    </comment>
    <comment ref="I13" authorId="0" shapeId="0" xr:uid="{2C2239C8-D037-4D79-B535-61AAE0501AF5}">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B74325CD-E047-44ED-ABA7-AF5748F9B83F}">
      <text>
        <r>
          <rPr>
            <sz val="10"/>
            <color indexed="81"/>
            <rFont val="Tahoma"/>
            <family val="2"/>
          </rPr>
          <t>Columna con fórmula que muestra el porcentaje de la unidad de medida que se programa atender en el I semestre. NO SE DEBE ALTERAR.</t>
        </r>
      </text>
    </comment>
    <comment ref="K13" authorId="0" shapeId="0" xr:uid="{A23AB7B6-871C-4158-8AFA-4374EBB82E8A}">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FDEDAA42-4313-4792-A518-7F7E1B7FCE44}">
      <text>
        <r>
          <rPr>
            <sz val="10"/>
            <color indexed="81"/>
            <rFont val="Tahoma"/>
            <family val="2"/>
          </rPr>
          <t>Columna con fórmula que muestra el porcentaje de la unidad de medida que se programa atender en el II semestre. NO SE DEBE ALTERAR.</t>
        </r>
      </text>
    </comment>
    <comment ref="M13" authorId="0" shapeId="0" xr:uid="{81A43312-EB98-4E73-ACF9-6BB73DFA8E95}">
      <text>
        <r>
          <rPr>
            <sz val="10"/>
            <color indexed="81"/>
            <rFont val="Tahoma"/>
            <family val="2"/>
          </rPr>
          <t>CORRESPONDE AL NÚMERO DE METAS FORMULADAS. ESTA COLUMNA REFLEJA SIEMPRE EL 100% DE LO PROGRAMADO.  NO SE DEBE ALTERAR PUES CONTIENE FÓRMULAS.</t>
        </r>
      </text>
    </comment>
    <comment ref="P13" authorId="0" shapeId="0" xr:uid="{15B4B932-9ECD-4D0C-9D14-3A2EFDAC9BB5}">
      <text>
        <r>
          <rPr>
            <b/>
            <sz val="8"/>
            <color indexed="81"/>
            <rFont val="Tahoma"/>
            <family val="2"/>
          </rPr>
          <t xml:space="preserve">ESTA COLUMNA ES NUEVA, SOLO SE LLENA PARA LAS METAS RELACIONADAS CON LOS SERVICIOS 09: EDUCATIVOS, CULTURALES Y DEPORTIVOS Y EL SERVICIO 31: APORTES EN ESPECIE PARA PROGRAMAS Y PROYECTOS.  ESCOGER OPCIONES DE LA LISTA DESPLEGABLE.  VER GUÍA PARA ELABORAR EL POA (WORD)
</t>
        </r>
      </text>
    </comment>
    <comment ref="A14" authorId="0" shapeId="0" xr:uid="{C030DF44-5516-46AF-84FE-5352D6B2BE88}">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651DBC9C-F2C4-44B5-BF70-2C9F8517B581}">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xr:uid="{384560CF-D68A-43A7-B1C2-EB30001EAA62}">
      <text>
        <r>
          <rPr>
            <b/>
            <sz val="8"/>
            <color indexed="81"/>
            <rFont val="Tahoma"/>
            <family val="2"/>
          </rPr>
          <t>NUMERE LA META PARA SER IDENTIFICADA</t>
        </r>
      </text>
    </comment>
    <comment ref="G14" authorId="0" shapeId="0" xr:uid="{F39D16A7-3F31-45D8-91A0-0E70A79CF7A7}">
      <text>
        <r>
          <rPr>
            <b/>
            <sz val="8"/>
            <color indexed="81"/>
            <rFont val="Tahoma"/>
            <family val="2"/>
          </rPr>
          <t xml:space="preserve">Descripción de la meta
</t>
        </r>
      </text>
    </comment>
    <comment ref="J26" authorId="0" shapeId="0" xr:uid="{FE603831-A7DD-438C-9AC3-C254993B297B}">
      <text>
        <r>
          <rPr>
            <b/>
            <sz val="8"/>
            <color indexed="81"/>
            <rFont val="Tahoma"/>
            <family val="2"/>
          </rPr>
          <t>PORCENTAJES DE LAS METAS DEL PROGRAMA QUE SE PROGRAMAN ALCANZAR EN EL I SEMESTRE.</t>
        </r>
      </text>
    </comment>
    <comment ref="L26" authorId="0" shapeId="0" xr:uid="{53D85B2D-B7B2-4F74-9936-FBA47CFB638A}">
      <text>
        <r>
          <rPr>
            <b/>
            <sz val="8"/>
            <color indexed="81"/>
            <rFont val="Tahoma"/>
            <family val="2"/>
          </rPr>
          <t>PORCENTAJES DE LAS METAS DEL PROGRAMA QUE SE PROGRAMAN ALCANZAR EN EL II SEMESTRE.</t>
        </r>
      </text>
    </comment>
    <comment ref="J27" authorId="0" shapeId="0" xr:uid="{B4F5E52F-C1F6-4BF4-BBD6-85F3B9A20EAB}">
      <text>
        <r>
          <rPr>
            <b/>
            <sz val="8"/>
            <color indexed="81"/>
            <rFont val="Tahoma"/>
            <family val="2"/>
          </rPr>
          <t>% DE LAS METAS DE LOS OBJETIVOS DE MEJORA QUE SE PROGRAMAN REALIZAR EN EL I SEMESTRE.</t>
        </r>
      </text>
    </comment>
    <comment ref="L27" authorId="0" shapeId="0" xr:uid="{93EFE6F1-EB1F-4338-8A1A-BB2DD25AC8EE}">
      <text>
        <r>
          <rPr>
            <b/>
            <sz val="8"/>
            <color indexed="81"/>
            <rFont val="Tahoma"/>
            <family val="2"/>
          </rPr>
          <t>% DE LAS METAS DE LOS OBJETIVOS DE MEJORA QUE SE PROGRAMAN REALIZAR EN EL II SEMESTRE.</t>
        </r>
      </text>
    </comment>
    <comment ref="J28" authorId="0" shapeId="0" xr:uid="{8C1743C5-3126-4DC0-8CA1-DBD58ED00A4A}">
      <text>
        <r>
          <rPr>
            <b/>
            <sz val="8"/>
            <color indexed="81"/>
            <rFont val="Tahoma"/>
            <family val="2"/>
          </rPr>
          <t>% DE LAS METAS DE LOS OBJETIVOS OPERATIVOS QUE SE PROGRAMAN REALIZAR EN EL I SEMESTRE.</t>
        </r>
      </text>
    </comment>
    <comment ref="L28" authorId="0" shapeId="0" xr:uid="{91EEF0AE-A95B-4723-AB44-25666D8AF990}">
      <text>
        <r>
          <rPr>
            <b/>
            <sz val="8"/>
            <color indexed="81"/>
            <rFont val="Tahoma"/>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Flor de María Alfaro</author>
    <author>Luís Roberto Sánchez Salazar</author>
  </authors>
  <commentList>
    <comment ref="A12" authorId="0" shapeId="0" xr:uid="{A6EF13EC-A47A-477C-ACF0-EE5F862BF9C3}">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xr:uid="{45D57321-1E3C-4B28-8A6D-99855D342C95}">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xr:uid="{969A69ED-5DE6-4EE4-9E76-326178C4C432}">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xr:uid="{0B61D72C-CBA3-4F73-AD6C-D7BEB1E6BF5E}">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xr:uid="{CED4922D-809F-49B2-A062-A148ED15BA6D}">
      <text>
        <r>
          <rPr>
            <b/>
            <sz val="10"/>
            <color indexed="81"/>
            <rFont val="Tahoma"/>
            <family val="2"/>
          </rPr>
          <t xml:space="preserve">Contraloría:
</t>
        </r>
        <r>
          <rPr>
            <sz val="10"/>
            <color indexed="81"/>
            <rFont val="Tahoma"/>
            <family val="2"/>
          </rPr>
          <t>Funcionario responsable del cumplimiento de la meta formulada.</t>
        </r>
      </text>
    </comment>
    <comment ref="O12" authorId="0" shapeId="0" xr:uid="{F7718234-5132-4AFD-9279-9BDC8D0FB6EA}">
      <text>
        <r>
          <rPr>
            <b/>
            <sz val="12"/>
            <color indexed="81"/>
            <rFont val="Tahoma"/>
            <family val="2"/>
          </rPr>
          <t>Contraloría:</t>
        </r>
        <r>
          <rPr>
            <sz val="12"/>
            <color indexed="81"/>
            <rFont val="Tahoma"/>
            <family val="2"/>
          </rPr>
          <t xml:space="preserve">
Se reflejará el grupo donde se ubica el proyecto al que se le formularon objetivos y metas y se le asignó contenido presupuestario.  Ejemplo:
01 Edificios
02 Vías de comunicación terrestre
03 Obras marítimas y fluviales
etc....
</t>
        </r>
      </text>
    </comment>
    <comment ref="P12" authorId="0" shapeId="0" xr:uid="{8054EDC3-ACC8-49F7-9A82-3571C915AD77}">
      <text>
        <r>
          <rPr>
            <b/>
            <sz val="12"/>
            <color indexed="81"/>
            <rFont val="Tahoma"/>
            <family val="2"/>
          </rPr>
          <t xml:space="preserve">EDIFICIOS:
</t>
        </r>
        <r>
          <rPr>
            <sz val="12"/>
            <color indexed="81"/>
            <rFont val="Tahoma"/>
            <family val="2"/>
          </rPr>
          <t xml:space="preserve">  Salones comunales
  Centros de enseñanza
  Centros de salud
  Otros Edificios</t>
        </r>
        <r>
          <rPr>
            <b/>
            <sz val="12"/>
            <color indexed="81"/>
            <rFont val="Tahoma"/>
            <family val="2"/>
          </rPr>
          <t xml:space="preserve">
VÍAS DE COMUNICACIÓN:
</t>
        </r>
        <r>
          <rPr>
            <sz val="12"/>
            <color indexed="81"/>
            <rFont val="Tahoma"/>
            <family val="2"/>
          </rPr>
          <t xml:space="preserve">  Unidad Técnica de Gestión Vial  
  Mantenimiento rutinario red vial
  Mantenimiento periódico red vial
  Mejoramiento red vial
  Rehabilitación red vial
  Reconstrucción red vial
  Obras nuevas red vial
</t>
        </r>
        <r>
          <rPr>
            <b/>
            <sz val="12"/>
            <color indexed="81"/>
            <rFont val="Tahoma"/>
            <family val="2"/>
          </rPr>
          <t xml:space="preserve">
OBRAS MARÍTIMAS Y FLUVIALES
</t>
        </r>
        <r>
          <rPr>
            <sz val="12"/>
            <color indexed="81"/>
            <rFont val="Tahoma"/>
            <family val="2"/>
          </rPr>
          <t xml:space="preserve">  Díques
  Muelles
  Marinas
  Rompeolas
  Obras de defensa y protección
  Otras obras marítimas y fluviales</t>
        </r>
        <r>
          <rPr>
            <b/>
            <sz val="12"/>
            <color indexed="81"/>
            <rFont val="Tahoma"/>
            <family val="2"/>
          </rPr>
          <t xml:space="preserve">
OBRAS URBANÍSTICAS
  </t>
        </r>
        <r>
          <rPr>
            <sz val="12"/>
            <color indexed="81"/>
            <rFont val="Tahoma"/>
            <family val="2"/>
          </rPr>
          <t>Fraccionamiento y habilitación de terrenos
  Otras obras urbanísticas</t>
        </r>
        <r>
          <rPr>
            <b/>
            <sz val="12"/>
            <color indexed="81"/>
            <rFont val="Tahoma"/>
            <family val="2"/>
          </rPr>
          <t xml:space="preserve">
INSTALACIONES
</t>
        </r>
        <r>
          <rPr>
            <sz val="12"/>
            <color indexed="81"/>
            <rFont val="Tahoma"/>
            <family val="2"/>
          </rPr>
          <t xml:space="preserve">  Acueductos
  Alcantarillado pluvial
  Alcantarillado sanitario
  Alumbrado público
  Otras instalaciones</t>
        </r>
        <r>
          <rPr>
            <b/>
            <sz val="12"/>
            <color indexed="81"/>
            <rFont val="Tahoma"/>
            <family val="2"/>
          </rPr>
          <t xml:space="preserve">
OTROS PROYECTOS
  </t>
        </r>
        <r>
          <rPr>
            <sz val="12"/>
            <color indexed="81"/>
            <rFont val="Tahoma"/>
            <family val="2"/>
          </rPr>
          <t>Dirección Técnica y Estudios  
  Centros deportivos y recreativos
  Centros culturales
  Disposición de desechos sólidos
  Cementerios
  Parques y zonas verdes
  Tajos y canteras
  Otros proyectos</t>
        </r>
        <r>
          <rPr>
            <b/>
            <sz val="12"/>
            <color indexed="81"/>
            <rFont val="Tahoma"/>
            <family val="2"/>
          </rPr>
          <t xml:space="preserve">
OTROS FONDOS E INVERSIONES
</t>
        </r>
        <r>
          <rPr>
            <sz val="12"/>
            <color indexed="81"/>
            <rFont val="Tahoma"/>
            <family val="2"/>
          </rPr>
          <t xml:space="preserve"> Otros fondos e inversione</t>
        </r>
      </text>
    </comment>
    <comment ref="Q12" authorId="0" shapeId="0" xr:uid="{D0626F0E-4739-4E88-8739-2065A05B4C3C}">
      <text>
        <r>
          <rPr>
            <sz val="10"/>
            <color indexed="81"/>
            <rFont val="Tahoma"/>
            <family val="2"/>
          </rPr>
          <t>MONTO DEL PRESUPUESTO ASIGNADO A CADA META.</t>
        </r>
      </text>
    </comment>
    <comment ref="I13" authorId="0" shapeId="0" xr:uid="{7FB3B853-3ED3-44E6-9585-1B238E9996CC}">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B3E086ED-5BE3-4C00-BF7E-2708DF986F3F}">
      <text>
        <r>
          <rPr>
            <sz val="10"/>
            <color indexed="81"/>
            <rFont val="Tahoma"/>
            <family val="2"/>
          </rPr>
          <t>Columna con fórmula que muestra el porcentaje de la unidad de medida que se programa atender en el I semestre. NO SE DEBE ALTERAR.</t>
        </r>
      </text>
    </comment>
    <comment ref="K13" authorId="0" shapeId="0" xr:uid="{D7B40BBC-830C-4050-8B02-61E655A2822D}">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459F4D73-318A-4AE9-8821-9F05FD3F2D7C}">
      <text>
        <r>
          <rPr>
            <sz val="10"/>
            <color indexed="81"/>
            <rFont val="Tahoma"/>
            <family val="2"/>
          </rPr>
          <t>Columna con fórmula que muestra el porcentaje de la unidad de medida que se programa atender en el II semestre. NO SE DEBE ALTERAR.</t>
        </r>
      </text>
    </comment>
    <comment ref="A14" authorId="0" shapeId="0" xr:uid="{D712C2EC-35A5-4A10-9295-3DC3F8409711}">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EB372062-627B-4CA4-A7CE-03A2C4CC29D6}">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xr:uid="{DB6FF35A-D9F6-4969-8325-204F18D8D52C}">
      <text>
        <r>
          <rPr>
            <b/>
            <sz val="8"/>
            <color indexed="81"/>
            <rFont val="Tahoma"/>
            <family val="2"/>
          </rPr>
          <t>NUMERE LA META PARA SER IDENTIFICADA</t>
        </r>
      </text>
    </comment>
    <comment ref="G14" authorId="0" shapeId="0" xr:uid="{0FAF4E1D-7B62-4765-8C5E-80D439AEDE13}">
      <text>
        <r>
          <rPr>
            <b/>
            <sz val="11"/>
            <color indexed="81"/>
            <rFont val="Tahoma"/>
            <family val="2"/>
          </rPr>
          <t xml:space="preserve">Descripción de la meta
</t>
        </r>
      </text>
    </comment>
    <comment ref="J14" authorId="1" shapeId="0" xr:uid="{256BC272-A2D7-4891-923F-2DDA5AEACE93}">
      <text>
        <r>
          <rPr>
            <b/>
            <sz val="9"/>
            <color indexed="81"/>
            <rFont val="Tahoma"/>
            <family val="2"/>
          </rPr>
          <t>Luís Roberto Sánchez Salazar:</t>
        </r>
        <r>
          <rPr>
            <sz val="9"/>
            <color indexed="81"/>
            <rFont val="Tahoma"/>
            <family val="2"/>
          </rPr>
          <t xml:space="preserve">
</t>
        </r>
      </text>
    </comment>
    <comment ref="J30" authorId="0" shapeId="0" xr:uid="{40AEF1A8-BE9B-4B8D-9B93-24328324129C}">
      <text>
        <r>
          <rPr>
            <b/>
            <sz val="8"/>
            <color indexed="81"/>
            <rFont val="Tahoma"/>
            <family val="2"/>
          </rPr>
          <t>PORCENTAJES DE LAS METAS DEL PROGRAMA QUE SE PROGRAMAN ALCANZAR EN EL I SEMESTRE.</t>
        </r>
      </text>
    </comment>
    <comment ref="L30" authorId="0" shapeId="0" xr:uid="{76BD98D4-D014-4721-8A4A-645AE8CF6DF2}">
      <text>
        <r>
          <rPr>
            <b/>
            <sz val="8"/>
            <color indexed="81"/>
            <rFont val="Tahoma"/>
            <family val="2"/>
          </rPr>
          <t>PORCENTAJES DE LAS METAS DEL PROGRAMA QUE SE PROGRAMAN ALCANZAR EN EL II SEMESTRE.</t>
        </r>
      </text>
    </comment>
    <comment ref="J31" authorId="0" shapeId="0" xr:uid="{6A3D1519-987B-468B-B834-3D7BE8F7C12C}">
      <text>
        <r>
          <rPr>
            <b/>
            <sz val="8"/>
            <color indexed="81"/>
            <rFont val="Tahoma"/>
            <family val="2"/>
          </rPr>
          <t>% DE LAS METAS DE LOS OBJETIVOS DE MEJORA QUE SE PROGRAMAN REALIZAR EN EL I SEMESTRE.</t>
        </r>
      </text>
    </comment>
    <comment ref="L31" authorId="0" shapeId="0" xr:uid="{66FE634E-10E9-4F29-A368-07CAA9FE0199}">
      <text>
        <r>
          <rPr>
            <b/>
            <sz val="8"/>
            <color indexed="81"/>
            <rFont val="Tahoma"/>
            <family val="2"/>
          </rPr>
          <t>% DE LAS METAS DE LOS OBJETIVOS DE MEJORA QUE SE PROGRAMAN REALIZAR EN EL II SEMESTRE.</t>
        </r>
      </text>
    </comment>
    <comment ref="J32" authorId="0" shapeId="0" xr:uid="{2BC21DED-A5C2-42FC-9E6C-AC52A89F20DB}">
      <text>
        <r>
          <rPr>
            <b/>
            <sz val="8"/>
            <color indexed="81"/>
            <rFont val="Tahoma"/>
            <family val="2"/>
          </rPr>
          <t>% DE LAS METAS DE LOS OBJETIVOS OPERATIVOS QUE SE PROGRAMAN REALIZAR EN EL I SEMESTRE.</t>
        </r>
      </text>
    </comment>
    <comment ref="L32" authorId="0" shapeId="0" xr:uid="{B16F6005-C7AF-44BF-BA8B-90EFC3085A1D}">
      <text>
        <r>
          <rPr>
            <b/>
            <sz val="8"/>
            <color indexed="81"/>
            <rFont val="Tahoma"/>
            <family val="2"/>
          </rPr>
          <t>% DE LAS METAS DE LOS OBJETIVOS OPERATIVOS QUE SE PROGRAMAN REALIZAR EN EL II SEMESTRE.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2" authorId="0" shapeId="0" xr:uid="{FF2B640E-E587-4370-B17D-6033F80ADB74}">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xr:uid="{266EBBDB-89CB-4BD8-8881-E2F4A10C1F39}">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xr:uid="{23CE10C1-9C72-4FCD-AC57-BC7996890466}">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xr:uid="{F2AE3FD5-EE7C-413B-929E-3BE3076AAEE6}">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xr:uid="{5114C52A-6EAD-48CA-8FBC-47ECF243B6EC}">
      <text>
        <r>
          <rPr>
            <b/>
            <sz val="10"/>
            <color indexed="81"/>
            <rFont val="Tahoma"/>
            <family val="2"/>
          </rPr>
          <t xml:space="preserve">Contraloría:
</t>
        </r>
        <r>
          <rPr>
            <sz val="10"/>
            <color indexed="81"/>
            <rFont val="Tahoma"/>
            <family val="2"/>
          </rPr>
          <t>Funcionario responsable del cumplimiento de la meta formulada.</t>
        </r>
      </text>
    </comment>
    <comment ref="O12" authorId="0" shapeId="0" xr:uid="{B171C068-217D-41DD-AB4B-9A2BE4C49FE4}">
      <text>
        <r>
          <rPr>
            <b/>
            <sz val="12"/>
            <color indexed="81"/>
            <rFont val="Tahoma"/>
            <family val="2"/>
          </rPr>
          <t>Contraloría:</t>
        </r>
        <r>
          <rPr>
            <sz val="12"/>
            <color indexed="81"/>
            <rFont val="Tahoma"/>
            <family val="2"/>
          </rPr>
          <t xml:space="preserve">
Se reflejará el grupo donde se ubica el proyecto al que se le formularon objetivos y metas y se le asignó contenido presupuestario.  Ejemplo:
01 Edificios
02 Vías de comunicación terrestre
03 Instalaciones
etc....
</t>
        </r>
      </text>
    </comment>
    <comment ref="P12" authorId="0" shapeId="0" xr:uid="{17953B38-0F6C-4621-B95D-7AE6C96815B6}">
      <text>
        <r>
          <rPr>
            <b/>
            <sz val="12"/>
            <color indexed="81"/>
            <rFont val="Tahoma"/>
            <family val="2"/>
          </rPr>
          <t xml:space="preserve">EDIFICIOS:
</t>
        </r>
        <r>
          <rPr>
            <sz val="12"/>
            <color indexed="81"/>
            <rFont val="Tahoma"/>
            <family val="2"/>
          </rPr>
          <t xml:space="preserve">  Salones comunales
  Centros de enseñanza
  Centros de salud
  Otros Edificios</t>
        </r>
        <r>
          <rPr>
            <b/>
            <sz val="12"/>
            <color indexed="81"/>
            <rFont val="Tahoma"/>
            <family val="2"/>
          </rPr>
          <t xml:space="preserve">
VÍAS DE COMUNICACIÓN:
</t>
        </r>
        <r>
          <rPr>
            <sz val="12"/>
            <color indexed="81"/>
            <rFont val="Tahoma"/>
            <family val="2"/>
          </rPr>
          <t xml:space="preserve">  Mantenimiento rutinario red vial
  Mantenimiento periódico red vial
  Mejoramiento red vial
  Rehabilitación red vial
  Reconstrucción red vial
  Obras nuevas red vial
</t>
        </r>
        <r>
          <rPr>
            <b/>
            <sz val="12"/>
            <color indexed="81"/>
            <rFont val="Tahoma"/>
            <family val="2"/>
          </rPr>
          <t xml:space="preserve">
OBRAS MARÍTIMAS Y FLUVIALES
</t>
        </r>
        <r>
          <rPr>
            <sz val="12"/>
            <color indexed="81"/>
            <rFont val="Tahoma"/>
            <family val="2"/>
          </rPr>
          <t xml:space="preserve">  Díques
  Muelles
  Marinas
  Rompeolas
  Obras de defensa y protección
  Otras obras marítimas y fluviales</t>
        </r>
        <r>
          <rPr>
            <b/>
            <sz val="12"/>
            <color indexed="81"/>
            <rFont val="Tahoma"/>
            <family val="2"/>
          </rPr>
          <t xml:space="preserve">
OBRAS URBANÍSTICAS
  </t>
        </r>
        <r>
          <rPr>
            <sz val="12"/>
            <color indexed="81"/>
            <rFont val="Tahoma"/>
            <family val="2"/>
          </rPr>
          <t>Fraccionamiento y habilitación de terrenos
  Otras obras urbanísticas</t>
        </r>
        <r>
          <rPr>
            <b/>
            <sz val="12"/>
            <color indexed="81"/>
            <rFont val="Tahoma"/>
            <family val="2"/>
          </rPr>
          <t xml:space="preserve">
INSTALACIONES
</t>
        </r>
        <r>
          <rPr>
            <sz val="12"/>
            <color indexed="81"/>
            <rFont val="Tahoma"/>
            <family val="2"/>
          </rPr>
          <t xml:space="preserve">  Acueductos
  Alcantarillado pluvial
  Alcantarillado sanitario
  Alumbrado público
  Otras instalaciones</t>
        </r>
        <r>
          <rPr>
            <b/>
            <sz val="12"/>
            <color indexed="81"/>
            <rFont val="Tahoma"/>
            <family val="2"/>
          </rPr>
          <t xml:space="preserve">
OTROS PROYECTOS
  </t>
        </r>
        <r>
          <rPr>
            <sz val="12"/>
            <color indexed="81"/>
            <rFont val="Tahoma"/>
            <family val="2"/>
          </rPr>
          <t>Centros deportivos y recreativos
  Centros culturales
  Disposición de desechos sólidos
  Cementerios
  Parques y zonas verdes
  Tajos y canteras
  Otros proyectos</t>
        </r>
        <r>
          <rPr>
            <b/>
            <sz val="12"/>
            <color indexed="81"/>
            <rFont val="Tahoma"/>
            <family val="2"/>
          </rPr>
          <t xml:space="preserve">
OTROS FONDOS E INVERSIONES
</t>
        </r>
        <r>
          <rPr>
            <sz val="12"/>
            <color indexed="81"/>
            <rFont val="Tahoma"/>
            <family val="2"/>
          </rPr>
          <t xml:space="preserve"> Otros fondos e inversione</t>
        </r>
      </text>
    </comment>
    <comment ref="Q12" authorId="0" shapeId="0" xr:uid="{9BC5772E-9A2D-469B-9086-75780C0A0C83}">
      <text>
        <r>
          <rPr>
            <sz val="10"/>
            <color indexed="81"/>
            <rFont val="Tahoma"/>
            <family val="2"/>
          </rPr>
          <t>MONTO DEL PRESUPUESTO ASIGNADO A CADA META.</t>
        </r>
      </text>
    </comment>
    <comment ref="I13" authorId="0" shapeId="0" xr:uid="{6F9B1317-9456-407C-AE8B-081DA38B0F9A}">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2AC68421-EC7D-4A81-8EA0-BD94B4B63EFB}">
      <text>
        <r>
          <rPr>
            <sz val="10"/>
            <color indexed="81"/>
            <rFont val="Tahoma"/>
            <family val="2"/>
          </rPr>
          <t>Columna con fórmula que muestra el porcentaje de la unidad de medida que se programa atender en el I semestre. NO SE DEBE ALTERAR.</t>
        </r>
      </text>
    </comment>
    <comment ref="K13" authorId="0" shapeId="0" xr:uid="{3C35F6AD-D25E-4F43-AC87-1032D8BFF869}">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0B262B7E-5B05-4166-8BA2-E4A3470B1618}">
      <text>
        <r>
          <rPr>
            <sz val="10"/>
            <color indexed="81"/>
            <rFont val="Tahoma"/>
            <family val="2"/>
          </rPr>
          <t>Columna con fórmula que muestra el porcentaje de la unidad de medida que se programa atender en el II semestre. NO SE DEBE ALTERAR.</t>
        </r>
      </text>
    </comment>
    <comment ref="M13" authorId="0" shapeId="0" xr:uid="{A82A911F-5159-410E-BE2E-E2C663B0F6FC}">
      <text>
        <r>
          <rPr>
            <sz val="10"/>
            <color indexed="81"/>
            <rFont val="Tahoma"/>
            <family val="2"/>
          </rPr>
          <t>CORRESPONDE AL NÚMERO DE METAS FORMULADAS. ESTA COLUMNA REFLEJA SIEMPRE EL 100% DE LO PROGRAMADO.  NO SE DEBE ALTERAR PUES CONTIENE FÓRMULAS.</t>
        </r>
      </text>
    </comment>
    <comment ref="A14" authorId="0" shapeId="0" xr:uid="{7B40548B-57ED-4CA7-A283-8B1EC8C4D0E1}">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27C6D821-889A-45F0-AFF0-A697AD013327}">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xr:uid="{1F62CC83-5594-4879-9D28-55544CA4CF64}">
      <text>
        <r>
          <rPr>
            <b/>
            <sz val="8"/>
            <color indexed="81"/>
            <rFont val="Tahoma"/>
            <family val="2"/>
          </rPr>
          <t>NUMERE LA META PARA SER IDENTIFICADA</t>
        </r>
      </text>
    </comment>
    <comment ref="G14" authorId="0" shapeId="0" xr:uid="{2F848B78-4B21-4EFC-9CE6-3E295018713D}">
      <text>
        <r>
          <rPr>
            <b/>
            <sz val="8"/>
            <color indexed="81"/>
            <rFont val="Tahoma"/>
            <family val="2"/>
          </rPr>
          <t xml:space="preserve">Descripción de la meta
</t>
        </r>
      </text>
    </comment>
    <comment ref="J22" authorId="0" shapeId="0" xr:uid="{B5BD10D1-6085-4862-8C9C-34C66A213BB8}">
      <text>
        <r>
          <rPr>
            <b/>
            <sz val="8"/>
            <color indexed="81"/>
            <rFont val="Tahoma"/>
            <family val="2"/>
          </rPr>
          <t>PORCENTAJES DE LAS METAS DEL PROGRAMA QUE SE PROGRAMAN ALCANZAR EN EL I SEMESTRE.</t>
        </r>
      </text>
    </comment>
    <comment ref="L22" authorId="0" shapeId="0" xr:uid="{DEB6B77B-AF9F-4B69-A96C-C33DE04D5A35}">
      <text>
        <r>
          <rPr>
            <b/>
            <sz val="8"/>
            <color indexed="81"/>
            <rFont val="Tahoma"/>
            <family val="2"/>
          </rPr>
          <t>PORCENTAJES DE LAS METAS DEL PROGRAMA QUE SE PROGRAMAN ALCANZAR EN EL II SEMESTRE.</t>
        </r>
      </text>
    </comment>
    <comment ref="J23" authorId="0" shapeId="0" xr:uid="{ACF67FFD-25FD-492C-83D6-7965560BD71B}">
      <text>
        <r>
          <rPr>
            <b/>
            <sz val="8"/>
            <color indexed="81"/>
            <rFont val="Tahoma"/>
            <family val="2"/>
          </rPr>
          <t>% DE LAS METAS DE LOS OBJETIVOS DE MEJORA QUE SE PROGRAMAN REALIZAR EN EL I SEMESTRE.</t>
        </r>
      </text>
    </comment>
    <comment ref="L23" authorId="0" shapeId="0" xr:uid="{C0BBAC8A-510D-497C-A504-461742317D03}">
      <text>
        <r>
          <rPr>
            <b/>
            <sz val="8"/>
            <color indexed="81"/>
            <rFont val="Tahoma"/>
            <family val="2"/>
          </rPr>
          <t>% DE LAS METAS DE LOS OBJETIVOS DE MEJORA QUE SE PROGRAMAN REALIZAR EN EL II SEMESTRE.</t>
        </r>
      </text>
    </comment>
    <comment ref="J24" authorId="0" shapeId="0" xr:uid="{D0E11972-9E44-4072-A018-84CDEB831456}">
      <text>
        <r>
          <rPr>
            <b/>
            <sz val="8"/>
            <color indexed="81"/>
            <rFont val="Tahoma"/>
            <family val="2"/>
          </rPr>
          <t>% DE LAS METAS DE LOS OBJETIVOS OPERATIVOS QUE SE PROGRAMAN REALIZAR EN EL I SEMESTRE.</t>
        </r>
      </text>
    </comment>
    <comment ref="L24" authorId="0" shapeId="0" xr:uid="{C07E604E-6F2D-44B6-9FDE-5AD41440C2D6}">
      <text>
        <r>
          <rPr>
            <b/>
            <sz val="8"/>
            <color indexed="81"/>
            <rFont val="Tahoma"/>
            <family val="2"/>
          </rPr>
          <t>% DE LAS METAS DE LOS OBJETIVOS OPERATIVOS QUE SE PROGRAMAN REALIZAR EN EL II SEMESTRE.</t>
        </r>
      </text>
    </comment>
  </commentList>
</comments>
</file>

<file path=xl/sharedStrings.xml><?xml version="1.0" encoding="utf-8"?>
<sst xmlns="http://schemas.openxmlformats.org/spreadsheetml/2006/main" count="593" uniqueCount="243">
  <si>
    <t>PLAN OPERATIVO ANUAL</t>
  </si>
  <si>
    <t>MATRIZ DE DESEMPEÑO PROGRAMÁTICO</t>
  </si>
  <si>
    <t>PLANIFICACIÓN ESTRATÉGICA</t>
  </si>
  <si>
    <t>PLANIFICACIÓN OPERATIVA ANUAL</t>
  </si>
  <si>
    <t>PLAN DE DESARROLLO MUNICIPAL</t>
  </si>
  <si>
    <t>OBJETIVOS DE MEJORA Y/O OPERATIVOS</t>
  </si>
  <si>
    <t>META</t>
  </si>
  <si>
    <t>INDICADOR</t>
  </si>
  <si>
    <t>PROGRAMACIÓN DE LA META</t>
  </si>
  <si>
    <t>FUNCIONARIO RESPONSABLE</t>
  </si>
  <si>
    <t>ACTIVIDAD</t>
  </si>
  <si>
    <t>ASIGNACIÓN PRESUPUESTARIA POR META</t>
  </si>
  <si>
    <t>I semestre</t>
  </si>
  <si>
    <t>%</t>
  </si>
  <si>
    <t>II semestre</t>
  </si>
  <si>
    <t>% de la meta a alcanzar</t>
  </si>
  <si>
    <t>I SEMESTRE</t>
  </si>
  <si>
    <t>II SEMESTRE</t>
  </si>
  <si>
    <t>AREA ESTRATÉGICA</t>
  </si>
  <si>
    <t>Código</t>
  </si>
  <si>
    <t>No.</t>
  </si>
  <si>
    <t>Descripción</t>
  </si>
  <si>
    <t>Sem</t>
  </si>
  <si>
    <t xml:space="preserve">Desarrollo Institucional </t>
  </si>
  <si>
    <t>Atender las nacesidades relacionadas con tecnología</t>
  </si>
  <si>
    <t>Operativo</t>
  </si>
  <si>
    <t>Renovación de licencia office 355</t>
  </si>
  <si>
    <t>Servicios contratados</t>
  </si>
  <si>
    <t xml:space="preserve">Jean Carlos Vargas </t>
  </si>
  <si>
    <t>Administración General</t>
  </si>
  <si>
    <t>Atender las nacesidades relacionadas con el personal</t>
  </si>
  <si>
    <t xml:space="preserve">Cancelar prestaciones legales a Jorge Monge por jubilación </t>
  </si>
  <si>
    <t>Servicios cancelados</t>
  </si>
  <si>
    <t>Jennifer Chaves Cubillo, Encargada RRHH</t>
  </si>
  <si>
    <t>Trasladar de Recursos asignados por ley a las diferentes Instituciones</t>
  </si>
  <si>
    <t xml:space="preserve">Realizar transferencias asignadas por Ley </t>
  </si>
  <si>
    <t>Porcentaje de giro de Transferencia realizado</t>
  </si>
  <si>
    <t>Juan Vargas Bolaños, contador</t>
  </si>
  <si>
    <t>Registro de deuda, fondos y aportes</t>
  </si>
  <si>
    <t>Reasignación de cargo de Alexander Alvarado Molina</t>
  </si>
  <si>
    <t xml:space="preserve">Servicios cancelados </t>
  </si>
  <si>
    <t>Atender necesidades de la administración relacionadas con los recursos materiales y de servicios para el buen funcionamiento</t>
  </si>
  <si>
    <t>Mejora</t>
  </si>
  <si>
    <t xml:space="preserve">Contratación servicio  de acompañamiento en el Sistema de Control Interno </t>
  </si>
  <si>
    <t>servcios contrados</t>
  </si>
  <si>
    <t xml:space="preserve">Margot Montero Jiménez, alcaldesa </t>
  </si>
  <si>
    <t>Compra de impresora para secretaria de concejo</t>
  </si>
  <si>
    <t>Equipo adquirido</t>
  </si>
  <si>
    <t xml:space="preserve">Jean Carlo Vargas, encargado T.I </t>
  </si>
  <si>
    <t>Karla Lara Arias, encargada servicios generales</t>
  </si>
  <si>
    <t>Reforzar  servicios de ingienería en la meta P1-01 para atender necesidades de la administración</t>
  </si>
  <si>
    <t>Renovación de Equipos  de cómputo según Plan renovación  2019 para (Gestor de Asesoría Jurídica, Oficinista de Hacienda, Asistente Social, Enc. Archivo, auditor interno)</t>
  </si>
  <si>
    <t>Equipo adquiridos</t>
  </si>
  <si>
    <t>Mejoras en el sistema de audio de sala de Concejo Municipal</t>
  </si>
  <si>
    <t>Cancelación de mantenimiento de sistema Decsys</t>
  </si>
  <si>
    <t xml:space="preserve">Reforzar la meta P1-01 en servicios de información para publicaciones nuevas  en gaceta   </t>
  </si>
  <si>
    <t>Contratar un servicio especial por un periodo de 7 meses para realizar avaluos en el cantón de Orotina</t>
  </si>
  <si>
    <t>SUBTOTALES</t>
  </si>
  <si>
    <t>TOTAL POR PROGRAMA</t>
  </si>
  <si>
    <t>Metas de Objetivos de Mejora</t>
  </si>
  <si>
    <t>Metas de Objetivos Operativos</t>
  </si>
  <si>
    <t>Metas formuladas para el programa</t>
  </si>
  <si>
    <t>PLANIFICACIÓN OPERATIVA</t>
  </si>
  <si>
    <t>PROGRAMA</t>
  </si>
  <si>
    <t>PROYECTO</t>
  </si>
  <si>
    <t>SERVICIOS</t>
  </si>
  <si>
    <t>I Semestre</t>
  </si>
  <si>
    <t>II Semestre</t>
  </si>
  <si>
    <t>División de servicios</t>
  </si>
  <si>
    <t xml:space="preserve"> 09 - 31</t>
  </si>
  <si>
    <t>Política social</t>
  </si>
  <si>
    <t>Atención de actividades Educativas, culturales, recreativas y deportivas en el cantón de Orotina</t>
  </si>
  <si>
    <t>Organización de actividades relacionadas con el Festival de Navidad y Festival de Reyes</t>
  </si>
  <si>
    <t>Obra planificada vrs obra realizada</t>
  </si>
  <si>
    <t>Benjamín Rodríguez Vega, promotor de desarrollo</t>
  </si>
  <si>
    <t>09 Educativos, culturales y deportivos</t>
  </si>
  <si>
    <t>otros</t>
  </si>
  <si>
    <t>Servicios públicos</t>
  </si>
  <si>
    <t>Administrar los recursos humanos, materiales, de servicios y financieros para el buen funcionamiento del servicio de Basura</t>
  </si>
  <si>
    <t xml:space="preserve">Porcentaje de cumplimiento del Plan de Trabajo </t>
  </si>
  <si>
    <t>Adrian Laurent Solano, Encargado servicios</t>
  </si>
  <si>
    <t>02 Recolección de basura</t>
  </si>
  <si>
    <t>Realizar caminata del Cerro Chompipe y recorrido la Luna en diciembre 2019</t>
  </si>
  <si>
    <t xml:space="preserve">Realizar mejoras en la infraestructura  de los servicios Municipal </t>
  </si>
  <si>
    <t>Reforzar meta para la construcción de tanque de almacenamiento de 125 m3 para el sector determinado 5, calle de Ganaderos (lote la Granjita)</t>
  </si>
  <si>
    <t>06 Acueductos</t>
  </si>
  <si>
    <t>Aporte para la Adquisición de Sistema de alarma y monitoreo para edificios Municipales</t>
  </si>
  <si>
    <t xml:space="preserve">Administrar los recursos humanos, materiales, de servicios y financieros para el buen funcionamiento del servicio de Recolección de Cementerio </t>
  </si>
  <si>
    <t>Aporte para Reforzar  la meta en servicios de Cementerio para la cambio de clase del contralor de servicio</t>
  </si>
  <si>
    <t>04 Cementerios</t>
  </si>
  <si>
    <t>Karla Lara Arias, encardada de servicios generales</t>
  </si>
  <si>
    <t>Equipamiento cantonal</t>
  </si>
  <si>
    <t>Aportes en especies para proyectos comunitarios</t>
  </si>
  <si>
    <t>Contratación de empresa la remodelación y traslado de Centro de monitoreo a edificio de fuerza pública</t>
  </si>
  <si>
    <t>Jean carlos Vargas León</t>
  </si>
  <si>
    <t>31 Aportes en especie para servicios y proyectos comunitarios.</t>
  </si>
  <si>
    <r>
      <t xml:space="preserve">PROGRAMA II: </t>
    </r>
    <r>
      <rPr>
        <sz val="8"/>
        <rFont val="Arial"/>
        <family val="2"/>
      </rPr>
      <t>SERVICIOS COMUNITARIOS</t>
    </r>
  </si>
  <si>
    <r>
      <t xml:space="preserve">MISIÓN:  </t>
    </r>
    <r>
      <rPr>
        <sz val="8"/>
        <rFont val="Arial"/>
        <family val="2"/>
      </rPr>
      <t>Brindar servicios a la comunidad con el fin de satisfacer sus necesidades.</t>
    </r>
  </si>
  <si>
    <r>
      <t xml:space="preserve">Producción final: </t>
    </r>
    <r>
      <rPr>
        <sz val="8"/>
        <rFont val="Arial"/>
        <family val="2"/>
      </rPr>
      <t>Servicios comunitarios</t>
    </r>
  </si>
  <si>
    <t>GRUPOS</t>
  </si>
  <si>
    <t>SUBGRUPOS</t>
  </si>
  <si>
    <t>Devolución de recursos a la meta # P3-03  Colocación de sistema de cámaras y pantalla smart TV en Centro de Formación CEFOCA</t>
  </si>
  <si>
    <t>Ing. Eladio Mena Calderón , encargado soporte T.I.</t>
  </si>
  <si>
    <t>06 Otros proyectos</t>
  </si>
  <si>
    <t>Otros proyectos</t>
  </si>
  <si>
    <t xml:space="preserve">infraestructura vial </t>
  </si>
  <si>
    <t>Reparar la Red Vial Cantonal</t>
  </si>
  <si>
    <t xml:space="preserve">Mejoramiento de la superficie de ruedo del  Camino por la entrada Calle Meza </t>
  </si>
  <si>
    <t xml:space="preserve">Ing. Javier Umaña Durán, gestión vial </t>
  </si>
  <si>
    <t>02 Vías de comunicación terrestre</t>
  </si>
  <si>
    <t xml:space="preserve">Atender programas sociales de impacto en el cantón </t>
  </si>
  <si>
    <t xml:space="preserve">Reforzar meta P3-02 para brindar programa para la red de cuido Adulto Mayor (CONAPAM) </t>
  </si>
  <si>
    <t>Cantidad de beneficiarios antendidos</t>
  </si>
  <si>
    <t>Contratar los servicios profesionales para realizar estudio topográfico para el Cementerio Municipal</t>
  </si>
  <si>
    <t>servicios contratados</t>
  </si>
  <si>
    <t>Contratar empresa para realizar obras complementarias en el mercado Municipal (seguridad, otros)</t>
  </si>
  <si>
    <t>Dotar de recursos para antender las necesidades relacionados con la juventud</t>
  </si>
  <si>
    <t xml:space="preserve">Reforzar meta P3-45 relacioada con la atención de necesidades del Plan anual de trabajo del Comité de la  Persona Joven  </t>
  </si>
  <si>
    <t>Cantidad de actividades realizadas</t>
  </si>
  <si>
    <t>Luis Miguel Valverde Ramírez, presidente CPJ</t>
  </si>
  <si>
    <t>10 Servicios Sociales y complementarios.</t>
  </si>
  <si>
    <t>Contratación de empresa para brindar mantenimiento a la fuente en el parque de Orotina</t>
  </si>
  <si>
    <t>Jean Carlos Alpízar Herra</t>
  </si>
  <si>
    <t>Devolución de recursos a la meta para la Remodelación de área recreativa en Parque Tres Marías</t>
  </si>
  <si>
    <t>Arq. Jean Carlo Alpízar, Desarrollo Urbano</t>
  </si>
  <si>
    <t xml:space="preserve">Contratación de Empresa para confeccionar planos constructivos del la ampliación de CEFOCA </t>
  </si>
  <si>
    <t>Adquisición y colocación de columpios para niños con discapacidad a colocarse en el área de juegos del Mercado y Parque José Martí</t>
  </si>
  <si>
    <t>Adquisición y colocación de césped artificial en el área de juegos del Parque José Martí</t>
  </si>
  <si>
    <t xml:space="preserve">Contratación de Empresa para la ampliación del Centro de Formación Municipal en convenio con el INDER </t>
  </si>
  <si>
    <t xml:space="preserve">Contratación de Empresa para la transformación del Campo Ferial al Campus deportivo </t>
  </si>
  <si>
    <t>Reforzar la meta P3-14 relacionada conrRecursos disponibles para el mantenimiento rutinario de vias, mitigación y atención de emergencias, construcctrucción de reductores de velocidad, y Mantenimiento de las capas asfalticas por bacheo del cantón en los caminos incluidos en la red vial cantonal de Orotina</t>
  </si>
  <si>
    <t>2 Vías de comunicación terrestre</t>
  </si>
  <si>
    <t>Unidad Técnica de Gestión Vial</t>
  </si>
  <si>
    <t>SUBGRUPO</t>
  </si>
  <si>
    <t>Realizar obras de infraestructura con recursos de partidas específicas</t>
  </si>
  <si>
    <t>Construcción parada de buses en la comunidad de Barrio Jesús por obra terminada</t>
  </si>
  <si>
    <t>Otras instalaciones</t>
  </si>
  <si>
    <t>Construcción de saloncito de capilla con servicio sanitario en la diaconía de Marichal, en el distrito deHacienda Vieja por Obra terminada</t>
  </si>
  <si>
    <t>Construcción de tapia prefabricada en CEN CINAI Mastate por Obra terminada en el distrito de Coyolar</t>
  </si>
  <si>
    <t>Construcción de parque y play en el barrio Corazón de Marial por Obra terminanda, en el distrito de Coyolar</t>
  </si>
  <si>
    <t>Ampliación del salón comunal por obra terminada en la comunidad de Uvita, en el distrito de Ceiba</t>
  </si>
  <si>
    <t>Compra de Soxofon para Banda Comunal</t>
  </si>
  <si>
    <t xml:space="preserve">Realizar mejoras en la infraestructura Municipal </t>
  </si>
  <si>
    <t>Adquisición de curules para sala Concejo Municipal</t>
  </si>
  <si>
    <t>obra planificada vrs obra ejecutada</t>
  </si>
  <si>
    <t>Adquisición de pantalla smart para el Concejo Municipal</t>
  </si>
  <si>
    <t>Contratación de servicios profesionales para la elaboración del PDHL  y el PEM de la Municipalidad de Orotina 2020-2030</t>
  </si>
  <si>
    <t xml:space="preserve">MARCO GENERAL </t>
  </si>
  <si>
    <t>(Aspectos estratégicos generales)</t>
  </si>
  <si>
    <t>1. Nombre de la institución.</t>
  </si>
  <si>
    <t>Municipalidad de Orotina</t>
  </si>
  <si>
    <t>2. Año del POA.</t>
  </si>
  <si>
    <t>3. Marco filosófico institucional.</t>
  </si>
  <si>
    <t xml:space="preserve">    3.1 Misión:</t>
  </si>
  <si>
    <t>La Municipalidad de Orotina es el gobierno local, que propicia el desarrollo social y económico en forma integral y sostenida de las personas, con una activa participación ciudadana y comprometidos con el ambiente.</t>
  </si>
  <si>
    <t xml:space="preserve">    3.2 Visión:</t>
  </si>
  <si>
    <t>La Municipalidad de Orotina, será un gobierno local que promueva el desarrollo social, cultural, económico y ambiental de la comunidad de manera sostenida, con una gestión eficiente, transparente y participativa, posicionada como una ciudad moderna, segura, inclusiva y saludable.</t>
  </si>
  <si>
    <t xml:space="preserve">    3.3 Políticas institucionales:</t>
  </si>
  <si>
    <t>El desarrollo del cantón de Orotina, no debe planificarse en forma aislada sino que deberá considerar el desarrollo integral regional del Pacífico Central en concordancia con el Plan Nacional de Desarrollo establecido al efecto.</t>
  </si>
  <si>
    <t>Se fortalecerá el papel de la Municipalidad como Gobierno Local, a través del establecimiento de coordinaciones interinstitucionales, que den valor agregado y relevancia a la autonomía municipal.</t>
  </si>
  <si>
    <t>La acción institucional estará orientada prioritariamente a contribuir con el desarrollo integral del orotinense, en coordinación con acciones que fomenten la participación ciudadana.</t>
  </si>
  <si>
    <t>Se deberá garantizar que los servicios públicos municipales se brinden oportunamente, con cobertura que se amplíe paulatinamente en la extensión del cantón y se dé bajo estándares de calidad aceptable o superior.</t>
  </si>
  <si>
    <t>El desarrollo urbano del cantón se dará en armonía con el ambiente, el progreso de su gente, dentro de un modelo de desarrollo sostenible.</t>
  </si>
  <si>
    <t>La gestión municipal se regirá por una administración eficiente de los recursos regirá, promoviendo la razonabilidad impositiva y de tasas, el incremento en la productividad del trabajo, la racionalidad del gasto, y la adecuada retribución de los ingresos, bajo un marco laboral de compromiso con la comunidad.</t>
  </si>
  <si>
    <t>El desempeño institucional será medido en función de resultados y su comunicado se dará a través de los instrumentos de rendición de cuentas con estrategias de información y comunicación veraces que sirvan para crear opinión en la comunidad.</t>
  </si>
  <si>
    <t>Propiciar la promoción de la salud, el auge cultural y el deporte como medios necesarios y complementarios a las necesidades de desarrollo económico de los habitantes del cantón.</t>
  </si>
  <si>
    <t>4. Plan de Desarrollo Municipal.</t>
  </si>
  <si>
    <t>Nombre del Área estratégica</t>
  </si>
  <si>
    <t>Objetivo (s)  Estratégico (s) del Área</t>
  </si>
  <si>
    <t>Medio Ambiente</t>
  </si>
  <si>
    <t>Ordenamiento territorial</t>
  </si>
  <si>
    <t>Desarrollo económico</t>
  </si>
  <si>
    <t>5. Observaciones.</t>
  </si>
  <si>
    <t>La aprobación del Plan de Desarrollo Municipal se dio por parte del Concejo Municipal de Orotina, en el Acta de Sesión ordinaria No. 175 del 21 de mayo del año 2008, en su Artículo V, aparte 1 inciso 2, según lo establecen los artículo 13 inciso a) y k) y el artículo 17 inciso e) y l), ambos del Código Municipal</t>
  </si>
  <si>
    <t>Elaborado por:</t>
  </si>
  <si>
    <t>Jeffrey Valerio Castro</t>
  </si>
  <si>
    <t>Fecha:</t>
  </si>
  <si>
    <t>Atender las necesidade relacionadas con medio ambiente</t>
  </si>
  <si>
    <t xml:space="preserve">Compra de plantas para programa de reforestación del cantón </t>
  </si>
  <si>
    <t>Keilor García Alvarado, Gestori ambiental</t>
  </si>
  <si>
    <t>25 Protección del medio ambiente</t>
  </si>
  <si>
    <r>
      <t xml:space="preserve">PROGRAMA III: </t>
    </r>
    <r>
      <rPr>
        <sz val="8"/>
        <rFont val="Calibri Light"/>
        <family val="2"/>
        <scheme val="major"/>
      </rPr>
      <t>INVERSIONES</t>
    </r>
  </si>
  <si>
    <r>
      <t xml:space="preserve">MISIÓN:  </t>
    </r>
    <r>
      <rPr>
        <sz val="8"/>
        <rFont val="Calibri Light"/>
        <family val="2"/>
        <scheme val="major"/>
      </rPr>
      <t>Desarrollar proyectos de inversión a favor de la comunidad con el fin de satisfacer sus necesidades.</t>
    </r>
  </si>
  <si>
    <r>
      <t>Producción final:</t>
    </r>
    <r>
      <rPr>
        <sz val="8"/>
        <rFont val="Calibri Light"/>
        <family val="2"/>
        <scheme val="major"/>
      </rPr>
      <t xml:space="preserve"> Proyectos de inversión</t>
    </r>
  </si>
  <si>
    <r>
      <t>PROGRAMA IV:</t>
    </r>
    <r>
      <rPr>
        <sz val="8"/>
        <rFont val="Calibri Light"/>
        <family val="2"/>
        <scheme val="major"/>
      </rPr>
      <t xml:space="preserve"> PARTIDAS ESPECÍFICAS</t>
    </r>
  </si>
  <si>
    <r>
      <t xml:space="preserve">MISIÓN:  </t>
    </r>
    <r>
      <rPr>
        <sz val="8"/>
        <rFont val="Calibri Light"/>
        <family val="2"/>
        <scheme val="major"/>
      </rPr>
      <t>Desarrollar proyectos de inversión a través de los recursos provenientes de las partidas específicas, en favor de la comunidad con el fin de satisfacer sus necesidades  .</t>
    </r>
  </si>
  <si>
    <r>
      <t xml:space="preserve">Producción final: </t>
    </r>
    <r>
      <rPr>
        <sz val="8"/>
        <rFont val="Calibri Light"/>
        <family val="2"/>
        <scheme val="major"/>
      </rPr>
      <t>Proyectos de inversión</t>
    </r>
  </si>
  <si>
    <t>Aporte para Reforzar  la meta en servicios de Basura para la cambio de clase del contralor de servicio</t>
  </si>
  <si>
    <t>Benjamín Rodriguez</t>
  </si>
  <si>
    <r>
      <t xml:space="preserve">PROGRAMA I: </t>
    </r>
    <r>
      <rPr>
        <sz val="8"/>
        <rFont val="Arial"/>
        <family val="2"/>
      </rPr>
      <t>DIRECCIÓN Y ADMINISTRACIÓN GENERAL</t>
    </r>
  </si>
  <si>
    <r>
      <t xml:space="preserve">MISIÓN:  </t>
    </r>
    <r>
      <rPr>
        <sz val="8"/>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</si>
  <si>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8"/>
        <rFont val="Arial"/>
        <family val="2"/>
      </rPr>
      <t>Acciones Administrativas</t>
    </r>
  </si>
  <si>
    <t>P1-37</t>
  </si>
  <si>
    <t>P1-03</t>
  </si>
  <si>
    <t>PI-01</t>
  </si>
  <si>
    <t xml:space="preserve">Compra de cámara profesional para fortalecer el departamento de comunicaciones de la Municipalidad </t>
  </si>
  <si>
    <t>Contratar un servicio especial por un periodo de 3 meses para realizar inclusión de datos en módulo de Recursos Humanos y finalizar migración de Sistema Decsys</t>
  </si>
  <si>
    <t>P1-38</t>
  </si>
  <si>
    <t>P1-39</t>
  </si>
  <si>
    <t>P1-40</t>
  </si>
  <si>
    <t>P1-41</t>
  </si>
  <si>
    <t>P1-42</t>
  </si>
  <si>
    <t>P1-43</t>
  </si>
  <si>
    <t>P1-44</t>
  </si>
  <si>
    <t>P1-45</t>
  </si>
  <si>
    <t>Eladio Mena Calderón, soporte aplicaciones</t>
  </si>
  <si>
    <t>P1-46</t>
  </si>
  <si>
    <t>P1-47</t>
  </si>
  <si>
    <t>P1-48</t>
  </si>
  <si>
    <t>P1-49</t>
  </si>
  <si>
    <t>P1-50</t>
  </si>
  <si>
    <t>P1-51</t>
  </si>
  <si>
    <t>P2-39</t>
  </si>
  <si>
    <t>P2-40</t>
  </si>
  <si>
    <t>P2-41</t>
  </si>
  <si>
    <t>P2-42</t>
  </si>
  <si>
    <t>P2-43</t>
  </si>
  <si>
    <t>P2-44</t>
  </si>
  <si>
    <t>P2-45</t>
  </si>
  <si>
    <t>P2-46</t>
  </si>
  <si>
    <t>P2-47</t>
  </si>
  <si>
    <t>P3-03</t>
  </si>
  <si>
    <t>P3-52</t>
  </si>
  <si>
    <t>P3-02</t>
  </si>
  <si>
    <t>P3-14</t>
  </si>
  <si>
    <t>P3-45</t>
  </si>
  <si>
    <t>P3-20</t>
  </si>
  <si>
    <t>P3-57</t>
  </si>
  <si>
    <t>P3-58</t>
  </si>
  <si>
    <t>P3-59</t>
  </si>
  <si>
    <t>P3-60</t>
  </si>
  <si>
    <t>P3-61</t>
  </si>
  <si>
    <t>P3-62</t>
  </si>
  <si>
    <t>P3-63</t>
  </si>
  <si>
    <t>P3-64</t>
  </si>
  <si>
    <t>P4-01</t>
  </si>
  <si>
    <t>P4-02</t>
  </si>
  <si>
    <t>P4-03</t>
  </si>
  <si>
    <t>P4-04</t>
  </si>
  <si>
    <t>P4-05</t>
  </si>
  <si>
    <t>P4-06</t>
  </si>
  <si>
    <t>P2-04</t>
  </si>
  <si>
    <t>Reforzar  la meta P2-04 en servicios de acueducto para el cambio de clase del contralor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</si>
</sst>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_);_(* \(#,##0\);_(* &quot;-&quot;??_);_(@_)"/>
  </numFmts>
  <fonts count="24" x14ac:knownFonts="1">
    <font>
      <sz val="11"/>
      <color theme="1"/>
      <name val="Calibri"/>
      <family val="2"/>
      <scheme val="minor"/>
    </font>
    <font>
      <sz val="11"/>
      <color theme="1"/>
      <name val="Calibri"/>
      <family val="2"/>
      <scheme val="minor"/>
    </font>
    <font>
      <b/>
      <sz val="12"/>
      <color indexed="81"/>
      <name val="Tahoma"/>
      <family val="2"/>
    </font>
    <font>
      <sz val="12"/>
      <color indexed="81"/>
      <name val="Tahoma"/>
      <family val="2"/>
    </font>
    <font>
      <u/>
      <sz val="12"/>
      <color indexed="81"/>
      <name val="Tahoma"/>
      <family val="2"/>
    </font>
    <font>
      <b/>
      <sz val="10"/>
      <color indexed="81"/>
      <name val="Tahoma"/>
      <family val="2"/>
    </font>
    <font>
      <sz val="10"/>
      <color indexed="81"/>
      <name val="Tahoma"/>
      <family val="2"/>
    </font>
    <font>
      <sz val="11"/>
      <color indexed="81"/>
      <name val="Tahoma"/>
      <family val="2"/>
    </font>
    <font>
      <b/>
      <sz val="11"/>
      <color indexed="81"/>
      <name val="Tahoma"/>
      <family val="2"/>
    </font>
    <font>
      <b/>
      <sz val="8"/>
      <color indexed="81"/>
      <name val="Tahoma"/>
      <family val="2"/>
    </font>
    <font>
      <b/>
      <sz val="8"/>
      <name val="Calibri Light"/>
      <family val="2"/>
      <scheme val="major"/>
    </font>
    <font>
      <sz val="8"/>
      <color theme="1"/>
      <name val="Calibri Light"/>
      <family val="2"/>
      <scheme val="major"/>
    </font>
    <font>
      <sz val="8"/>
      <name val="Calibri Light"/>
      <family val="2"/>
      <scheme val="major"/>
    </font>
    <font>
      <sz val="8"/>
      <name val="Calibri"/>
      <family val="2"/>
      <scheme val="minor"/>
    </font>
    <font>
      <b/>
      <sz val="8"/>
      <name val="Arial"/>
      <family val="2"/>
    </font>
    <font>
      <sz val="8"/>
      <color theme="1"/>
      <name val="Calibri"/>
      <family val="2"/>
      <scheme val="minor"/>
    </font>
    <font>
      <sz val="8"/>
      <name val="Arial"/>
      <family val="2"/>
    </font>
    <font>
      <sz val="8"/>
      <name val="Calibri"/>
      <family val="2"/>
    </font>
    <font>
      <sz val="8"/>
      <color rgb="FFFF0000"/>
      <name val="Arial"/>
      <family val="2"/>
    </font>
    <font>
      <sz val="9"/>
      <color indexed="81"/>
      <name val="Tahoma"/>
      <family val="2"/>
    </font>
    <font>
      <b/>
      <sz val="9"/>
      <color indexed="81"/>
      <name val="Tahoma"/>
      <family val="2"/>
    </font>
    <font>
      <b/>
      <u/>
      <sz val="11"/>
      <color indexed="81"/>
      <name val="Tahoma"/>
      <family val="2"/>
    </font>
    <font>
      <b/>
      <sz val="8"/>
      <color indexed="12"/>
      <name val="Arial"/>
      <family val="2"/>
    </font>
    <font>
      <sz val="11"/>
      <color theme="1"/>
      <name val="Calibri Light"/>
      <family val="2"/>
      <scheme val="major"/>
    </font>
  </fonts>
  <fills count="11">
    <fill>
      <patternFill patternType="none"/>
    </fill>
    <fill>
      <patternFill patternType="gray125"/>
    </fill>
    <fill>
      <patternFill patternType="solid">
        <fgColor theme="0" tint="-4.9989318521683403E-2"/>
        <bgColor indexed="64"/>
      </patternFill>
    </fill>
    <fill>
      <patternFill patternType="solid">
        <fgColor rgb="FFE6EAB0"/>
        <bgColor indexed="64"/>
      </patternFill>
    </fill>
    <fill>
      <patternFill patternType="solid">
        <fgColor indexed="43"/>
        <bgColor indexed="64"/>
      </patternFill>
    </fill>
    <fill>
      <patternFill patternType="solid">
        <fgColor rgb="FF92D050"/>
        <bgColor indexed="64"/>
      </patternFill>
    </fill>
    <fill>
      <patternFill patternType="solid">
        <fgColor indexed="44"/>
        <bgColor indexed="64"/>
      </patternFill>
    </fill>
    <fill>
      <patternFill patternType="solid">
        <fgColor theme="0"/>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4" fontId="10" fillId="0" borderId="0" xfId="0" applyNumberFormat="1" applyFont="1" applyAlignment="1" applyProtection="1">
      <alignment horizontal="left"/>
      <protection hidden="1"/>
    </xf>
    <xf numFmtId="0" fontId="10" fillId="0" borderId="0" xfId="0" applyFont="1" applyAlignment="1" applyProtection="1">
      <alignment horizontal="left"/>
      <protection hidden="1"/>
    </xf>
    <xf numFmtId="0" fontId="11" fillId="0" borderId="0" xfId="0" applyFont="1" applyProtection="1">
      <protection hidden="1"/>
    </xf>
    <xf numFmtId="0" fontId="11" fillId="0" borderId="0" xfId="0" applyFont="1" applyProtection="1">
      <protection locked="0"/>
    </xf>
    <xf numFmtId="0" fontId="12" fillId="0" borderId="26" xfId="0" applyFont="1" applyBorder="1" applyAlignment="1" applyProtection="1">
      <alignment horizontal="justify" vertical="top"/>
      <protection locked="0"/>
    </xf>
    <xf numFmtId="0" fontId="12" fillId="0" borderId="28" xfId="0" applyFont="1" applyBorder="1" applyAlignment="1" applyProtection="1">
      <alignment horizontal="center" vertical="top"/>
      <protection locked="0"/>
    </xf>
    <xf numFmtId="9" fontId="12" fillId="5" borderId="28" xfId="2" applyFont="1" applyFill="1" applyBorder="1" applyAlignment="1" applyProtection="1">
      <alignment horizontal="center" vertical="top"/>
      <protection hidden="1"/>
    </xf>
    <xf numFmtId="0" fontId="12" fillId="0" borderId="28" xfId="0" applyFont="1" applyBorder="1" applyAlignment="1" applyProtection="1">
      <alignment horizontal="justify" vertical="top"/>
      <protection locked="0"/>
    </xf>
    <xf numFmtId="0" fontId="12" fillId="0" borderId="27" xfId="0" applyFont="1" applyBorder="1" applyAlignment="1" applyProtection="1">
      <alignment horizontal="justify" vertical="top"/>
      <protection locked="0"/>
    </xf>
    <xf numFmtId="4" fontId="10" fillId="9" borderId="21" xfId="0" applyNumberFormat="1" applyFont="1" applyFill="1" applyBorder="1" applyAlignment="1" applyProtection="1">
      <alignment vertical="center"/>
      <protection hidden="1"/>
    </xf>
    <xf numFmtId="9" fontId="10" fillId="9" borderId="2" xfId="2" applyFont="1" applyFill="1" applyBorder="1" applyAlignment="1" applyProtection="1">
      <alignment vertical="center"/>
      <protection hidden="1"/>
    </xf>
    <xf numFmtId="4" fontId="10" fillId="9" borderId="2" xfId="0" applyNumberFormat="1" applyFont="1" applyFill="1" applyBorder="1" applyAlignment="1" applyProtection="1">
      <alignment vertical="center"/>
      <protection hidden="1"/>
    </xf>
    <xf numFmtId="9" fontId="10" fillId="9" borderId="1" xfId="2" applyFont="1" applyFill="1" applyBorder="1" applyAlignment="1" applyProtection="1">
      <alignment vertical="center"/>
      <protection hidden="1"/>
    </xf>
    <xf numFmtId="0" fontId="10" fillId="9" borderId="2" xfId="2" applyNumberFormat="1" applyFont="1" applyFill="1" applyBorder="1" applyAlignment="1" applyProtection="1">
      <alignment vertical="center"/>
      <protection hidden="1"/>
    </xf>
    <xf numFmtId="0" fontId="13" fillId="0" borderId="28" xfId="0" applyFont="1" applyBorder="1" applyAlignment="1" applyProtection="1">
      <alignment horizontal="justify" vertical="top"/>
      <protection locked="0"/>
    </xf>
    <xf numFmtId="0" fontId="13" fillId="0" borderId="27" xfId="0" applyFont="1" applyBorder="1" applyAlignment="1" applyProtection="1">
      <alignment horizontal="justify" vertical="top"/>
      <protection locked="0"/>
    </xf>
    <xf numFmtId="4" fontId="14" fillId="0" borderId="0" xfId="0" applyNumberFormat="1" applyFont="1" applyAlignment="1" applyProtection="1">
      <alignment horizontal="left"/>
      <protection hidden="1"/>
    </xf>
    <xf numFmtId="0" fontId="14" fillId="0" borderId="0" xfId="0" applyFont="1" applyAlignment="1" applyProtection="1">
      <alignment horizontal="center"/>
      <protection hidden="1"/>
    </xf>
    <xf numFmtId="0" fontId="15" fillId="0" borderId="0" xfId="0" applyFont="1" applyProtection="1">
      <protection hidden="1"/>
    </xf>
    <xf numFmtId="0" fontId="15" fillId="0" borderId="0" xfId="0" applyFont="1"/>
    <xf numFmtId="0" fontId="15" fillId="0" borderId="0" xfId="0" applyFont="1" applyAlignment="1" applyProtection="1">
      <alignment horizontal="center"/>
      <protection hidden="1"/>
    </xf>
    <xf numFmtId="0" fontId="15" fillId="0" borderId="0" xfId="0" applyFont="1" applyProtection="1">
      <protection locked="0"/>
    </xf>
    <xf numFmtId="4" fontId="14" fillId="0" borderId="0" xfId="0" applyNumberFormat="1" applyFont="1" applyAlignment="1" applyProtection="1">
      <alignment horizontal="left"/>
      <protection locked="0"/>
    </xf>
    <xf numFmtId="0" fontId="14" fillId="0" borderId="0" xfId="0" applyFont="1" applyAlignment="1" applyProtection="1">
      <alignment horizontal="center"/>
      <protection locked="0"/>
    </xf>
    <xf numFmtId="0" fontId="14" fillId="0" borderId="0" xfId="0" applyFont="1" applyProtection="1">
      <protection locked="0"/>
    </xf>
    <xf numFmtId="0" fontId="14" fillId="0" borderId="0" xfId="0" applyFont="1" applyProtection="1">
      <protection hidden="1"/>
    </xf>
    <xf numFmtId="0" fontId="14" fillId="2" borderId="1" xfId="0" applyFont="1" applyFill="1" applyBorder="1" applyAlignment="1" applyProtection="1">
      <alignment horizontal="center" vertical="justify"/>
      <protection hidden="1"/>
    </xf>
    <xf numFmtId="0" fontId="14" fillId="2" borderId="21" xfId="0" applyFont="1" applyFill="1" applyBorder="1" applyAlignment="1" applyProtection="1">
      <alignment horizontal="center" vertical="justify"/>
      <protection hidden="1"/>
    </xf>
    <xf numFmtId="0" fontId="14" fillId="5" borderId="4" xfId="0" applyFont="1" applyFill="1" applyBorder="1" applyAlignment="1" applyProtection="1">
      <alignment horizontal="center" vertical="center" wrapText="1"/>
      <protection hidden="1"/>
    </xf>
    <xf numFmtId="0" fontId="14" fillId="5" borderId="19" xfId="0" applyFont="1" applyFill="1" applyBorder="1" applyAlignment="1" applyProtection="1">
      <alignment horizontal="center" vertical="center"/>
      <protection hidden="1"/>
    </xf>
    <xf numFmtId="0" fontId="14" fillId="5" borderId="13" xfId="0" applyFont="1" applyFill="1" applyBorder="1" applyAlignment="1" applyProtection="1">
      <alignment horizontal="center" vertical="center" wrapText="1"/>
      <protection hidden="1"/>
    </xf>
    <xf numFmtId="0" fontId="14" fillId="3" borderId="4" xfId="0" applyFont="1" applyFill="1" applyBorder="1" applyAlignment="1">
      <alignment horizontal="center" vertical="justify"/>
    </xf>
    <xf numFmtId="0" fontId="14" fillId="5" borderId="5" xfId="0" applyFont="1" applyFill="1" applyBorder="1" applyAlignment="1" applyProtection="1">
      <alignment horizontal="left"/>
      <protection hidden="1"/>
    </xf>
    <xf numFmtId="0" fontId="14" fillId="5" borderId="5" xfId="0" applyFont="1" applyFill="1" applyBorder="1" applyAlignment="1" applyProtection="1">
      <alignment horizontal="center"/>
      <protection hidden="1"/>
    </xf>
    <xf numFmtId="0" fontId="14" fillId="5" borderId="4" xfId="0" applyFont="1" applyFill="1" applyBorder="1" applyAlignment="1" applyProtection="1">
      <alignment horizontal="center"/>
      <protection hidden="1"/>
    </xf>
    <xf numFmtId="0" fontId="14" fillId="5" borderId="33" xfId="0" applyFont="1" applyFill="1" applyBorder="1" applyAlignment="1" applyProtection="1">
      <alignment horizontal="center" vertical="center"/>
      <protection hidden="1"/>
    </xf>
    <xf numFmtId="49" fontId="14" fillId="5" borderId="11" xfId="0" applyNumberFormat="1" applyFont="1" applyFill="1" applyBorder="1" applyAlignment="1" applyProtection="1">
      <alignment horizontal="center" vertical="center" wrapText="1"/>
      <protection hidden="1"/>
    </xf>
    <xf numFmtId="4" fontId="16" fillId="7" borderId="25" xfId="0" applyNumberFormat="1" applyFont="1" applyFill="1" applyBorder="1" applyAlignment="1" applyProtection="1">
      <alignment horizontal="justify" vertical="top"/>
      <protection locked="0"/>
    </xf>
    <xf numFmtId="4" fontId="16" fillId="7" borderId="28" xfId="0" applyNumberFormat="1" applyFont="1" applyFill="1" applyBorder="1" applyAlignment="1" applyProtection="1">
      <alignment horizontal="justify" vertical="top"/>
      <protection locked="0"/>
    </xf>
    <xf numFmtId="0" fontId="13" fillId="0" borderId="35" xfId="0" applyFont="1" applyBorder="1" applyAlignment="1" applyProtection="1">
      <alignment horizontal="justify" vertical="top"/>
      <protection locked="0"/>
    </xf>
    <xf numFmtId="4" fontId="13" fillId="0" borderId="35" xfId="0" applyNumberFormat="1" applyFont="1" applyBorder="1" applyAlignment="1" applyProtection="1">
      <alignment horizontal="justify" vertical="top"/>
      <protection locked="0"/>
    </xf>
    <xf numFmtId="0" fontId="16" fillId="0" borderId="27" xfId="0" applyFont="1" applyBorder="1" applyAlignment="1" applyProtection="1">
      <alignment horizontal="center" vertical="top"/>
      <protection locked="0"/>
    </xf>
    <xf numFmtId="9" fontId="16" fillId="5" borderId="35" xfId="2" applyFont="1" applyFill="1" applyBorder="1" applyAlignment="1" applyProtection="1">
      <alignment horizontal="center" vertical="top"/>
      <protection hidden="1"/>
    </xf>
    <xf numFmtId="9" fontId="16" fillId="6" borderId="35" xfId="2" applyFont="1" applyFill="1" applyBorder="1" applyAlignment="1" applyProtection="1">
      <alignment horizontal="center" vertical="top"/>
      <protection hidden="1"/>
    </xf>
    <xf numFmtId="0" fontId="16" fillId="0" borderId="28" xfId="0" applyFont="1" applyBorder="1" applyAlignment="1" applyProtection="1">
      <alignment horizontal="justify" vertical="top"/>
      <protection locked="0"/>
    </xf>
    <xf numFmtId="4" fontId="16" fillId="0" borderId="28" xfId="0" applyNumberFormat="1" applyFont="1" applyBorder="1" applyAlignment="1" applyProtection="1">
      <alignment horizontal="right" vertical="top"/>
      <protection locked="0"/>
    </xf>
    <xf numFmtId="4" fontId="13" fillId="0" borderId="28" xfId="0" applyNumberFormat="1" applyFont="1" applyBorder="1" applyAlignment="1" applyProtection="1">
      <alignment horizontal="justify" vertical="top"/>
      <protection locked="0"/>
    </xf>
    <xf numFmtId="9" fontId="16" fillId="5" borderId="28" xfId="2" applyFont="1" applyFill="1" applyBorder="1" applyAlignment="1" applyProtection="1">
      <alignment horizontal="center" vertical="top"/>
      <protection hidden="1"/>
    </xf>
    <xf numFmtId="9" fontId="16" fillId="6" borderId="28" xfId="2" applyFont="1" applyFill="1" applyBorder="1" applyAlignment="1" applyProtection="1">
      <alignment horizontal="center" vertical="top"/>
      <protection hidden="1"/>
    </xf>
    <xf numFmtId="0" fontId="17" fillId="0" borderId="26" xfId="0" applyFont="1" applyBorder="1" applyAlignment="1" applyProtection="1">
      <alignment horizontal="justify" vertical="top"/>
      <protection locked="0"/>
    </xf>
    <xf numFmtId="9" fontId="18" fillId="6" borderId="28" xfId="2" applyFont="1" applyFill="1" applyBorder="1" applyAlignment="1" applyProtection="1">
      <alignment horizontal="center" vertical="top"/>
      <protection hidden="1"/>
    </xf>
    <xf numFmtId="0" fontId="16" fillId="0" borderId="28" xfId="0" applyFont="1" applyBorder="1" applyAlignment="1" applyProtection="1">
      <alignment horizontal="center" vertical="top"/>
      <protection locked="0"/>
    </xf>
    <xf numFmtId="0" fontId="16" fillId="0" borderId="27" xfId="0" applyFont="1" applyBorder="1" applyAlignment="1" applyProtection="1">
      <alignment horizontal="justify" vertical="top"/>
      <protection locked="0"/>
    </xf>
    <xf numFmtId="0" fontId="16" fillId="7" borderId="28" xfId="0" applyFont="1" applyFill="1" applyBorder="1" applyAlignment="1" applyProtection="1">
      <alignment horizontal="justify" vertical="top"/>
      <protection locked="0"/>
    </xf>
    <xf numFmtId="4" fontId="16" fillId="7" borderId="28" xfId="0" applyNumberFormat="1" applyFont="1" applyFill="1" applyBorder="1" applyAlignment="1" applyProtection="1">
      <alignment horizontal="right" vertical="top"/>
      <protection locked="0"/>
    </xf>
    <xf numFmtId="4" fontId="16" fillId="7" borderId="36" xfId="0" applyNumberFormat="1" applyFont="1" applyFill="1" applyBorder="1" applyAlignment="1" applyProtection="1">
      <alignment horizontal="justify" vertical="top"/>
      <protection locked="0"/>
    </xf>
    <xf numFmtId="4" fontId="16" fillId="0" borderId="28" xfId="0" applyNumberFormat="1" applyFont="1" applyBorder="1" applyAlignment="1" applyProtection="1">
      <alignment horizontal="justify" vertical="center"/>
      <protection locked="0"/>
    </xf>
    <xf numFmtId="4" fontId="16" fillId="0" borderId="37" xfId="0" applyNumberFormat="1" applyFont="1" applyBorder="1" applyAlignment="1" applyProtection="1">
      <alignment horizontal="right" vertical="top"/>
      <protection locked="0"/>
    </xf>
    <xf numFmtId="4" fontId="16" fillId="0" borderId="28" xfId="0" applyNumberFormat="1" applyFont="1" applyBorder="1" applyAlignment="1" applyProtection="1">
      <alignment horizontal="justify" vertical="top"/>
      <protection locked="0"/>
    </xf>
    <xf numFmtId="4" fontId="14" fillId="8" borderId="21" xfId="0" applyNumberFormat="1" applyFont="1" applyFill="1" applyBorder="1" applyAlignment="1" applyProtection="1">
      <alignment vertical="center"/>
      <protection hidden="1"/>
    </xf>
    <xf numFmtId="0" fontId="14" fillId="8" borderId="21" xfId="0" applyFont="1" applyFill="1" applyBorder="1" applyAlignment="1" applyProtection="1">
      <alignment vertical="center"/>
      <protection hidden="1"/>
    </xf>
    <xf numFmtId="0" fontId="14" fillId="8" borderId="1" xfId="0" applyFont="1" applyFill="1" applyBorder="1" applyAlignment="1" applyProtection="1">
      <alignment vertical="center"/>
      <protection hidden="1"/>
    </xf>
    <xf numFmtId="0" fontId="14" fillId="8" borderId="2" xfId="0" applyFont="1" applyFill="1" applyBorder="1" applyAlignment="1" applyProtection="1">
      <alignment horizontal="center" vertical="center"/>
      <protection hidden="1"/>
    </xf>
    <xf numFmtId="0" fontId="14" fillId="8" borderId="38" xfId="0" applyFont="1" applyFill="1" applyBorder="1" applyAlignment="1" applyProtection="1">
      <alignment vertical="center"/>
      <protection hidden="1"/>
    </xf>
    <xf numFmtId="0" fontId="14" fillId="8" borderId="39" xfId="0" applyFont="1" applyFill="1" applyBorder="1" applyAlignment="1" applyProtection="1">
      <alignment vertical="center"/>
      <protection hidden="1"/>
    </xf>
    <xf numFmtId="165" fontId="14" fillId="8" borderId="39" xfId="0" applyNumberFormat="1" applyFont="1" applyFill="1" applyBorder="1" applyAlignment="1" applyProtection="1">
      <alignment vertical="center"/>
      <protection hidden="1"/>
    </xf>
    <xf numFmtId="165" fontId="14" fillId="8" borderId="39" xfId="0" applyNumberFormat="1" applyFont="1" applyFill="1" applyBorder="1" applyAlignment="1" applyProtection="1">
      <alignment horizontal="center" vertical="center"/>
      <protection hidden="1"/>
    </xf>
    <xf numFmtId="4" fontId="14" fillId="8" borderId="40" xfId="0" applyNumberFormat="1" applyFont="1" applyFill="1" applyBorder="1" applyAlignment="1" applyProtection="1">
      <alignment vertical="center"/>
      <protection hidden="1"/>
    </xf>
    <xf numFmtId="4" fontId="14" fillId="4" borderId="21" xfId="0" applyNumberFormat="1" applyFont="1" applyFill="1" applyBorder="1" applyAlignment="1" applyProtection="1">
      <alignment vertical="center"/>
      <protection hidden="1"/>
    </xf>
    <xf numFmtId="4" fontId="14" fillId="4" borderId="2" xfId="0" applyNumberFormat="1" applyFont="1" applyFill="1" applyBorder="1" applyAlignment="1" applyProtection="1">
      <alignment vertical="center"/>
      <protection hidden="1"/>
    </xf>
    <xf numFmtId="4" fontId="14" fillId="4" borderId="1" xfId="0" applyNumberFormat="1" applyFont="1" applyFill="1" applyBorder="1" applyAlignment="1" applyProtection="1">
      <alignment vertical="center"/>
      <protection hidden="1"/>
    </xf>
    <xf numFmtId="0" fontId="14" fillId="4" borderId="2" xfId="0" applyFont="1" applyFill="1" applyBorder="1" applyAlignment="1" applyProtection="1">
      <alignment horizontal="center" vertical="center"/>
      <protection hidden="1"/>
    </xf>
    <xf numFmtId="9" fontId="14" fillId="4" borderId="1" xfId="2" applyFont="1" applyFill="1" applyBorder="1" applyAlignment="1" applyProtection="1">
      <alignment vertical="center"/>
      <protection hidden="1"/>
    </xf>
    <xf numFmtId="4" fontId="14" fillId="9" borderId="21" xfId="0" applyNumberFormat="1" applyFont="1" applyFill="1" applyBorder="1" applyAlignment="1" applyProtection="1">
      <alignment vertical="center"/>
      <protection hidden="1"/>
    </xf>
    <xf numFmtId="4" fontId="14" fillId="9" borderId="2" xfId="0" applyNumberFormat="1" applyFont="1" applyFill="1" applyBorder="1" applyAlignment="1" applyProtection="1">
      <alignment vertical="center"/>
      <protection hidden="1"/>
    </xf>
    <xf numFmtId="9" fontId="14" fillId="9" borderId="2" xfId="2" applyFont="1" applyFill="1" applyBorder="1" applyAlignment="1" applyProtection="1">
      <alignment vertical="center"/>
      <protection hidden="1"/>
    </xf>
    <xf numFmtId="0" fontId="14" fillId="9" borderId="2" xfId="0" applyFont="1" applyFill="1" applyBorder="1" applyAlignment="1" applyProtection="1">
      <alignment horizontal="center" vertical="center"/>
      <protection hidden="1"/>
    </xf>
    <xf numFmtId="4" fontId="14" fillId="9" borderId="2" xfId="0" applyNumberFormat="1" applyFont="1" applyFill="1" applyBorder="1" applyAlignment="1" applyProtection="1">
      <alignment horizontal="right"/>
      <protection hidden="1"/>
    </xf>
    <xf numFmtId="9" fontId="14" fillId="9" borderId="1" xfId="2" applyFont="1" applyFill="1" applyBorder="1" applyAlignment="1" applyProtection="1">
      <alignment vertical="center"/>
      <protection hidden="1"/>
    </xf>
    <xf numFmtId="4" fontId="14" fillId="9" borderId="15" xfId="0" applyNumberFormat="1" applyFont="1" applyFill="1" applyBorder="1" applyAlignment="1" applyProtection="1">
      <alignment vertical="center"/>
      <protection hidden="1"/>
    </xf>
    <xf numFmtId="4" fontId="14" fillId="9" borderId="16" xfId="0" applyNumberFormat="1" applyFont="1" applyFill="1" applyBorder="1" applyAlignment="1" applyProtection="1">
      <alignment vertical="center"/>
      <protection hidden="1"/>
    </xf>
    <xf numFmtId="9" fontId="14" fillId="9" borderId="16" xfId="2" applyFont="1" applyFill="1" applyBorder="1" applyAlignment="1" applyProtection="1">
      <alignment vertical="center"/>
      <protection hidden="1"/>
    </xf>
    <xf numFmtId="0" fontId="14" fillId="9" borderId="16" xfId="0" applyFont="1" applyFill="1" applyBorder="1" applyAlignment="1" applyProtection="1">
      <alignment horizontal="center" vertical="center"/>
      <protection hidden="1"/>
    </xf>
    <xf numFmtId="9" fontId="14" fillId="9" borderId="11" xfId="2" applyFont="1" applyFill="1" applyBorder="1" applyAlignment="1" applyProtection="1">
      <alignment vertical="center"/>
      <protection hidden="1"/>
    </xf>
    <xf numFmtId="0" fontId="14" fillId="9" borderId="2" xfId="2" applyNumberFormat="1" applyFont="1" applyFill="1" applyBorder="1" applyAlignment="1" applyProtection="1">
      <alignment vertical="center"/>
      <protection hidden="1"/>
    </xf>
    <xf numFmtId="0" fontId="14" fillId="0" borderId="0" xfId="0" applyFont="1" applyAlignment="1" applyProtection="1">
      <alignment horizontal="left"/>
      <protection hidden="1"/>
    </xf>
    <xf numFmtId="49" fontId="16" fillId="0" borderId="28" xfId="0" applyNumberFormat="1" applyFont="1" applyBorder="1" applyAlignment="1" applyProtection="1">
      <alignment horizontal="justify" vertical="top"/>
      <protection locked="0"/>
    </xf>
    <xf numFmtId="4" fontId="16" fillId="7" borderId="37" xfId="0" applyNumberFormat="1" applyFont="1" applyFill="1" applyBorder="1" applyAlignment="1" applyProtection="1">
      <alignment horizontal="right" vertical="top"/>
      <protection locked="0"/>
    </xf>
    <xf numFmtId="0" fontId="16" fillId="0" borderId="0" xfId="0" applyFont="1" applyProtection="1">
      <protection locked="0"/>
    </xf>
    <xf numFmtId="4" fontId="10" fillId="9" borderId="3" xfId="0" applyNumberFormat="1" applyFont="1" applyFill="1" applyBorder="1" applyAlignment="1" applyProtection="1">
      <alignment vertical="center"/>
      <protection hidden="1"/>
    </xf>
    <xf numFmtId="4" fontId="14" fillId="0" borderId="0" xfId="0" applyNumberFormat="1" applyFont="1" applyAlignment="1" applyProtection="1">
      <alignment horizontal="center"/>
      <protection locked="0"/>
    </xf>
    <xf numFmtId="0" fontId="14" fillId="0" borderId="0" xfId="0" applyFont="1" applyAlignment="1" applyProtection="1">
      <alignment horizontal="justify"/>
      <protection locked="0"/>
    </xf>
    <xf numFmtId="0" fontId="14" fillId="0" borderId="0" xfId="0" applyFont="1" applyAlignment="1" applyProtection="1">
      <alignment horizontal="left"/>
      <protection locked="0"/>
    </xf>
    <xf numFmtId="0" fontId="16" fillId="7" borderId="1" xfId="0" applyFont="1" applyFill="1" applyBorder="1" applyAlignment="1" applyProtection="1">
      <alignment horizontal="justify" vertical="top"/>
      <protection locked="0"/>
    </xf>
    <xf numFmtId="0" fontId="22" fillId="0" borderId="0" xfId="0" applyFont="1" applyAlignment="1">
      <alignment horizontal="left"/>
    </xf>
    <xf numFmtId="0" fontId="14" fillId="0" borderId="0" xfId="0" applyFont="1" applyAlignment="1" applyProtection="1">
      <alignment horizontal="justify" vertical="top"/>
      <protection locked="0"/>
    </xf>
    <xf numFmtId="0" fontId="16" fillId="0" borderId="1" xfId="0" applyFont="1" applyBorder="1" applyAlignment="1" applyProtection="1">
      <alignment horizontal="justify" vertical="top"/>
      <protection locked="0"/>
    </xf>
    <xf numFmtId="0" fontId="16" fillId="0" borderId="0" xfId="0" applyFont="1" applyAlignment="1">
      <alignment horizontal="justify"/>
    </xf>
    <xf numFmtId="4" fontId="14" fillId="0" borderId="0" xfId="0" applyNumberFormat="1" applyFont="1" applyAlignment="1">
      <alignment horizontal="center"/>
    </xf>
    <xf numFmtId="4" fontId="16" fillId="0" borderId="0" xfId="0" applyNumberFormat="1" applyFont="1" applyProtection="1">
      <protection locked="0"/>
    </xf>
    <xf numFmtId="0" fontId="16" fillId="0" borderId="1" xfId="0" applyFont="1" applyBorder="1" applyAlignment="1" applyProtection="1">
      <alignment horizontal="justify" vertical="top" wrapText="1"/>
      <protection locked="0"/>
    </xf>
    <xf numFmtId="0" fontId="14" fillId="0" borderId="0" xfId="0" applyFont="1" applyAlignment="1">
      <alignment horizontal="justify" vertical="top"/>
    </xf>
    <xf numFmtId="0" fontId="14" fillId="0" borderId="0" xfId="0" applyFont="1" applyAlignment="1">
      <alignment horizontal="justify"/>
    </xf>
    <xf numFmtId="0" fontId="16" fillId="0" borderId="0" xfId="0" applyFont="1"/>
    <xf numFmtId="0" fontId="14" fillId="0" borderId="0" xfId="0" applyFont="1" applyAlignment="1" applyProtection="1">
      <alignment horizontal="right" vertical="top"/>
      <protection locked="0"/>
    </xf>
    <xf numFmtId="4" fontId="14" fillId="0" borderId="0" xfId="0" applyNumberFormat="1" applyFont="1" applyAlignment="1" applyProtection="1">
      <alignment horizontal="justify" vertical="top"/>
      <protection locked="0"/>
    </xf>
    <xf numFmtId="0" fontId="22" fillId="0" borderId="0" xfId="0" applyFont="1" applyAlignment="1" applyProtection="1">
      <alignment horizontal="left"/>
      <protection locked="0"/>
    </xf>
    <xf numFmtId="0" fontId="14" fillId="6" borderId="1" xfId="0" applyFont="1" applyFill="1" applyBorder="1" applyAlignment="1">
      <alignment horizontal="justify" vertical="top"/>
    </xf>
    <xf numFmtId="0" fontId="14" fillId="0" borderId="0" xfId="0" applyFont="1"/>
    <xf numFmtId="4" fontId="14" fillId="4" borderId="3" xfId="0" applyNumberFormat="1" applyFont="1" applyFill="1" applyBorder="1" applyAlignment="1" applyProtection="1">
      <alignment vertical="center"/>
      <protection hidden="1"/>
    </xf>
    <xf numFmtId="4" fontId="14" fillId="9" borderId="3" xfId="0" applyNumberFormat="1" applyFont="1" applyFill="1" applyBorder="1" applyAlignment="1" applyProtection="1">
      <alignment vertical="center"/>
      <protection hidden="1"/>
    </xf>
    <xf numFmtId="0" fontId="23" fillId="0" borderId="0" xfId="0" applyFont="1"/>
    <xf numFmtId="0" fontId="10" fillId="0" borderId="0" xfId="0" applyFont="1" applyProtection="1">
      <protection locked="0"/>
    </xf>
    <xf numFmtId="0" fontId="10" fillId="0" borderId="0" xfId="0" applyFont="1" applyProtection="1">
      <protection hidden="1"/>
    </xf>
    <xf numFmtId="0" fontId="10" fillId="2" borderId="41" xfId="0" applyFont="1" applyFill="1" applyBorder="1" applyAlignment="1" applyProtection="1">
      <alignment horizontal="center" vertical="justify"/>
      <protection hidden="1"/>
    </xf>
    <xf numFmtId="0" fontId="10" fillId="2" borderId="35" xfId="0" applyFont="1" applyFill="1" applyBorder="1" applyAlignment="1" applyProtection="1">
      <alignment horizontal="center" vertical="justify"/>
      <protection hidden="1"/>
    </xf>
    <xf numFmtId="0" fontId="10" fillId="5" borderId="28" xfId="0" applyFont="1" applyFill="1" applyBorder="1" applyAlignment="1" applyProtection="1">
      <alignment horizontal="center" vertical="center"/>
      <protection hidden="1"/>
    </xf>
    <xf numFmtId="0" fontId="10" fillId="3" borderId="36" xfId="0" applyFont="1" applyFill="1" applyBorder="1" applyAlignment="1">
      <alignment horizontal="center" vertical="justify"/>
    </xf>
    <xf numFmtId="0" fontId="10" fillId="5" borderId="28" xfId="0" applyFont="1" applyFill="1" applyBorder="1" applyAlignment="1" applyProtection="1">
      <alignment horizontal="left"/>
      <protection hidden="1"/>
    </xf>
    <xf numFmtId="0" fontId="10" fillId="5" borderId="28" xfId="0" applyFont="1" applyFill="1" applyBorder="1" applyAlignment="1" applyProtection="1">
      <alignment horizontal="center"/>
      <protection hidden="1"/>
    </xf>
    <xf numFmtId="4" fontId="12" fillId="7" borderId="36" xfId="0" applyNumberFormat="1" applyFont="1" applyFill="1" applyBorder="1" applyAlignment="1" applyProtection="1">
      <alignment horizontal="justify" vertical="top"/>
      <protection locked="0"/>
    </xf>
    <xf numFmtId="4" fontId="12" fillId="0" borderId="28" xfId="0" applyNumberFormat="1" applyFont="1" applyBorder="1" applyAlignment="1" applyProtection="1">
      <alignment horizontal="justify" vertical="top"/>
      <protection locked="0"/>
    </xf>
    <xf numFmtId="4" fontId="12" fillId="0" borderId="28" xfId="0" applyNumberFormat="1" applyFont="1" applyBorder="1" applyAlignment="1" applyProtection="1">
      <alignment horizontal="justify" vertical="center"/>
      <protection locked="0"/>
    </xf>
    <xf numFmtId="9" fontId="12" fillId="6" borderId="28" xfId="2" applyFont="1" applyFill="1" applyBorder="1" applyAlignment="1" applyProtection="1">
      <alignment horizontal="center" vertical="top"/>
      <protection hidden="1"/>
    </xf>
    <xf numFmtId="49" fontId="12" fillId="0" borderId="28" xfId="0" applyNumberFormat="1" applyFont="1" applyBorder="1" applyAlignment="1" applyProtection="1">
      <alignment horizontal="justify" vertical="top"/>
      <protection locked="0"/>
    </xf>
    <xf numFmtId="4" fontId="12" fillId="7" borderId="28" xfId="0" applyNumberFormat="1" applyFont="1" applyFill="1" applyBorder="1" applyAlignment="1" applyProtection="1">
      <alignment horizontal="right" vertical="top"/>
      <protection locked="0"/>
    </xf>
    <xf numFmtId="4" fontId="12" fillId="7" borderId="25" xfId="0" applyNumberFormat="1" applyFont="1" applyFill="1" applyBorder="1" applyAlignment="1" applyProtection="1">
      <alignment horizontal="justify" vertical="top"/>
      <protection locked="0"/>
    </xf>
    <xf numFmtId="4" fontId="12" fillId="7" borderId="28" xfId="0" applyNumberFormat="1" applyFont="1" applyFill="1" applyBorder="1" applyAlignment="1" applyProtection="1">
      <alignment horizontal="justify" vertical="top"/>
      <protection locked="0"/>
    </xf>
    <xf numFmtId="0" fontId="12" fillId="7" borderId="28" xfId="0" applyFont="1" applyFill="1" applyBorder="1" applyAlignment="1" applyProtection="1">
      <alignment horizontal="justify" vertical="top"/>
      <protection locked="0"/>
    </xf>
    <xf numFmtId="4" fontId="12" fillId="7" borderId="37" xfId="0" applyNumberFormat="1" applyFont="1" applyFill="1" applyBorder="1" applyAlignment="1" applyProtection="1">
      <alignment horizontal="right" vertical="top"/>
      <protection locked="0"/>
    </xf>
    <xf numFmtId="4" fontId="12" fillId="0" borderId="28" xfId="0" applyNumberFormat="1" applyFont="1" applyBorder="1" applyAlignment="1" applyProtection="1">
      <alignment horizontal="right" vertical="top"/>
      <protection locked="0"/>
    </xf>
    <xf numFmtId="4" fontId="12" fillId="0" borderId="37" xfId="0" applyNumberFormat="1" applyFont="1" applyBorder="1" applyAlignment="1" applyProtection="1">
      <alignment horizontal="right" vertical="top"/>
      <protection locked="0"/>
    </xf>
    <xf numFmtId="4" fontId="10" fillId="8" borderId="21" xfId="0" applyNumberFormat="1" applyFont="1" applyFill="1" applyBorder="1" applyAlignment="1" applyProtection="1">
      <alignment vertical="center"/>
      <protection hidden="1"/>
    </xf>
    <xf numFmtId="0" fontId="10" fillId="8" borderId="21" xfId="0" applyFont="1" applyFill="1" applyBorder="1" applyAlignment="1" applyProtection="1">
      <alignment vertical="center"/>
      <protection hidden="1"/>
    </xf>
    <xf numFmtId="0" fontId="10" fillId="8" borderId="1" xfId="0" applyFont="1" applyFill="1" applyBorder="1" applyAlignment="1" applyProtection="1">
      <alignment vertical="center"/>
      <protection hidden="1"/>
    </xf>
    <xf numFmtId="0" fontId="10" fillId="8" borderId="2" xfId="0" applyFont="1" applyFill="1" applyBorder="1" applyAlignment="1" applyProtection="1">
      <alignment vertical="center"/>
      <protection hidden="1"/>
    </xf>
    <xf numFmtId="0" fontId="10" fillId="8" borderId="38" xfId="0" applyFont="1" applyFill="1" applyBorder="1" applyAlignment="1" applyProtection="1">
      <alignment vertical="center"/>
      <protection hidden="1"/>
    </xf>
    <xf numFmtId="0" fontId="10" fillId="8" borderId="39" xfId="0" applyFont="1" applyFill="1" applyBorder="1" applyAlignment="1" applyProtection="1">
      <alignment vertical="center"/>
      <protection hidden="1"/>
    </xf>
    <xf numFmtId="165" fontId="10" fillId="8" borderId="39" xfId="0" applyNumberFormat="1" applyFont="1" applyFill="1" applyBorder="1" applyAlignment="1" applyProtection="1">
      <alignment vertical="center"/>
      <protection hidden="1"/>
    </xf>
    <xf numFmtId="165" fontId="10" fillId="8" borderId="39" xfId="0" applyNumberFormat="1" applyFont="1" applyFill="1" applyBorder="1" applyAlignment="1" applyProtection="1">
      <alignment horizontal="center" vertical="center"/>
      <protection hidden="1"/>
    </xf>
    <xf numFmtId="0" fontId="10" fillId="8" borderId="43" xfId="0" applyFont="1" applyFill="1" applyBorder="1" applyAlignment="1" applyProtection="1">
      <alignment vertical="center"/>
      <protection hidden="1"/>
    </xf>
    <xf numFmtId="4" fontId="10" fillId="8" borderId="40" xfId="0" applyNumberFormat="1" applyFont="1" applyFill="1" applyBorder="1" applyAlignment="1" applyProtection="1">
      <alignment vertical="center"/>
      <protection hidden="1"/>
    </xf>
    <xf numFmtId="4" fontId="10" fillId="4" borderId="21" xfId="0" applyNumberFormat="1" applyFont="1" applyFill="1" applyBorder="1" applyAlignment="1" applyProtection="1">
      <alignment vertical="center"/>
      <protection hidden="1"/>
    </xf>
    <xf numFmtId="4" fontId="10" fillId="4" borderId="2" xfId="0" applyNumberFormat="1" applyFont="1" applyFill="1" applyBorder="1" applyAlignment="1" applyProtection="1">
      <alignment vertical="center"/>
      <protection hidden="1"/>
    </xf>
    <xf numFmtId="4" fontId="10" fillId="4" borderId="1" xfId="0" applyNumberFormat="1"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9" fontId="10" fillId="4" borderId="1" xfId="2" applyFont="1" applyFill="1" applyBorder="1" applyAlignment="1" applyProtection="1">
      <alignment vertical="center"/>
      <protection hidden="1"/>
    </xf>
    <xf numFmtId="0" fontId="10" fillId="9" borderId="2" xfId="0" applyFont="1" applyFill="1" applyBorder="1" applyAlignment="1" applyProtection="1">
      <alignment vertical="center"/>
      <protection hidden="1"/>
    </xf>
    <xf numFmtId="4" fontId="10" fillId="9" borderId="15" xfId="0" applyNumberFormat="1" applyFont="1" applyFill="1" applyBorder="1" applyAlignment="1" applyProtection="1">
      <alignment vertical="center"/>
      <protection hidden="1"/>
    </xf>
    <xf numFmtId="4" fontId="10" fillId="9" borderId="16" xfId="0" applyNumberFormat="1" applyFont="1" applyFill="1" applyBorder="1" applyAlignment="1" applyProtection="1">
      <alignment vertical="center"/>
      <protection hidden="1"/>
    </xf>
    <xf numFmtId="9" fontId="10" fillId="9" borderId="16" xfId="2" applyFont="1" applyFill="1" applyBorder="1" applyAlignment="1" applyProtection="1">
      <alignment vertical="center"/>
      <protection hidden="1"/>
    </xf>
    <xf numFmtId="0" fontId="10" fillId="9" borderId="16" xfId="0" applyFont="1" applyFill="1" applyBorder="1" applyAlignment="1" applyProtection="1">
      <alignment vertical="center"/>
      <protection hidden="1"/>
    </xf>
    <xf numFmtId="4" fontId="10" fillId="4" borderId="3" xfId="0" applyNumberFormat="1" applyFont="1" applyFill="1" applyBorder="1" applyAlignment="1" applyProtection="1">
      <alignment vertical="center"/>
      <protection hidden="1"/>
    </xf>
    <xf numFmtId="0" fontId="12" fillId="0" borderId="0" xfId="0" applyFont="1" applyProtection="1">
      <protection hidden="1"/>
    </xf>
    <xf numFmtId="0" fontId="12" fillId="0" borderId="0" xfId="0" applyFont="1" applyProtection="1">
      <protection locked="0"/>
    </xf>
    <xf numFmtId="9" fontId="12" fillId="5" borderId="28" xfId="2" applyFont="1" applyFill="1" applyBorder="1" applyAlignment="1">
      <alignment horizontal="center" vertical="top"/>
    </xf>
    <xf numFmtId="9" fontId="12" fillId="6" borderId="28" xfId="2" applyFont="1" applyFill="1" applyBorder="1" applyAlignment="1">
      <alignment horizontal="center" vertical="top"/>
    </xf>
    <xf numFmtId="0" fontId="10" fillId="5" borderId="28" xfId="0" applyFont="1" applyFill="1" applyBorder="1" applyAlignment="1">
      <alignment horizontal="center" vertical="center"/>
    </xf>
    <xf numFmtId="0" fontId="10" fillId="5" borderId="28" xfId="0" applyFont="1" applyFill="1" applyBorder="1" applyAlignment="1">
      <alignment horizontal="left"/>
    </xf>
    <xf numFmtId="0" fontId="10" fillId="5" borderId="28" xfId="0" applyFont="1" applyFill="1" applyBorder="1" applyAlignment="1">
      <alignment horizontal="center"/>
    </xf>
    <xf numFmtId="4" fontId="10" fillId="9" borderId="28" xfId="0" applyNumberFormat="1" applyFont="1" applyFill="1" applyBorder="1" applyAlignment="1">
      <alignment vertical="center"/>
    </xf>
    <xf numFmtId="9" fontId="10" fillId="9" borderId="28" xfId="2" applyFont="1" applyFill="1" applyBorder="1" applyAlignment="1">
      <alignment vertical="center"/>
    </xf>
    <xf numFmtId="0" fontId="10" fillId="9" borderId="28" xfId="0" applyFont="1" applyFill="1" applyBorder="1" applyAlignment="1">
      <alignment vertical="center"/>
    </xf>
    <xf numFmtId="0" fontId="10" fillId="2" borderId="42" xfId="0" applyFont="1" applyFill="1" applyBorder="1" applyAlignment="1" applyProtection="1">
      <alignment horizontal="center" vertical="justify"/>
      <protection hidden="1"/>
    </xf>
    <xf numFmtId="4" fontId="10" fillId="9" borderId="36" xfId="0" applyNumberFormat="1" applyFont="1" applyFill="1" applyBorder="1" applyAlignment="1">
      <alignment vertical="center"/>
    </xf>
    <xf numFmtId="4" fontId="10" fillId="9" borderId="37" xfId="0" applyNumberFormat="1" applyFont="1" applyFill="1" applyBorder="1" applyAlignment="1">
      <alignment vertical="center"/>
    </xf>
    <xf numFmtId="4" fontId="10" fillId="9" borderId="45" xfId="0" applyNumberFormat="1" applyFont="1" applyFill="1" applyBorder="1" applyAlignment="1">
      <alignment vertical="center"/>
    </xf>
    <xf numFmtId="4" fontId="10" fillId="9" borderId="46" xfId="0" applyNumberFormat="1" applyFont="1" applyFill="1" applyBorder="1" applyAlignment="1">
      <alignment vertical="center"/>
    </xf>
    <xf numFmtId="165" fontId="10" fillId="9" borderId="46" xfId="2" applyNumberFormat="1" applyFont="1" applyFill="1" applyBorder="1" applyAlignment="1">
      <alignment vertical="center"/>
    </xf>
    <xf numFmtId="0" fontId="10" fillId="9" borderId="46" xfId="0" applyFont="1" applyFill="1" applyBorder="1" applyAlignment="1">
      <alignment vertical="center"/>
    </xf>
    <xf numFmtId="9" fontId="10" fillId="9" borderId="46" xfId="2" applyFont="1" applyFill="1" applyBorder="1" applyAlignment="1">
      <alignment vertical="center"/>
    </xf>
    <xf numFmtId="4" fontId="10" fillId="9" borderId="47" xfId="0" applyNumberFormat="1" applyFont="1" applyFill="1" applyBorder="1" applyAlignment="1">
      <alignment vertical="center"/>
    </xf>
    <xf numFmtId="4" fontId="12" fillId="7" borderId="18" xfId="0" applyNumberFormat="1" applyFont="1" applyFill="1" applyBorder="1" applyAlignment="1" applyProtection="1">
      <alignment horizontal="justify" vertical="top"/>
      <protection locked="0"/>
    </xf>
    <xf numFmtId="4" fontId="12" fillId="7" borderId="19" xfId="0" applyNumberFormat="1" applyFont="1" applyFill="1" applyBorder="1" applyAlignment="1" applyProtection="1">
      <alignment horizontal="justify" vertical="top"/>
      <protection locked="0"/>
    </xf>
    <xf numFmtId="0" fontId="12" fillId="7" borderId="19" xfId="0" applyFont="1" applyFill="1" applyBorder="1" applyAlignment="1" applyProtection="1">
      <alignment horizontal="justify" vertical="top"/>
      <protection locked="0"/>
    </xf>
    <xf numFmtId="4" fontId="12" fillId="0" borderId="19" xfId="0" applyNumberFormat="1" applyFont="1" applyBorder="1" applyAlignment="1" applyProtection="1">
      <alignment horizontal="justify" vertical="center"/>
      <protection locked="0"/>
    </xf>
    <xf numFmtId="0" fontId="12" fillId="0" borderId="19" xfId="0" applyFont="1" applyBorder="1" applyAlignment="1" applyProtection="1">
      <alignment horizontal="justify" vertical="top"/>
      <protection locked="0"/>
    </xf>
    <xf numFmtId="0" fontId="12" fillId="0" borderId="19" xfId="0" applyFont="1" applyBorder="1" applyAlignment="1" applyProtection="1">
      <alignment horizontal="center" vertical="top"/>
      <protection locked="0"/>
    </xf>
    <xf numFmtId="9" fontId="12" fillId="5" borderId="19" xfId="2" applyFont="1" applyFill="1" applyBorder="1" applyAlignment="1">
      <alignment horizontal="center" vertical="top"/>
    </xf>
    <xf numFmtId="9" fontId="12" fillId="6" borderId="19" xfId="2" applyFont="1" applyFill="1" applyBorder="1" applyAlignment="1">
      <alignment horizontal="center" vertical="top"/>
    </xf>
    <xf numFmtId="49" fontId="12" fillId="0" borderId="19" xfId="0" applyNumberFormat="1" applyFont="1" applyBorder="1" applyAlignment="1" applyProtection="1">
      <alignment horizontal="justify" vertical="top"/>
      <protection locked="0"/>
    </xf>
    <xf numFmtId="4" fontId="12" fillId="0" borderId="19" xfId="0" applyNumberFormat="1" applyFont="1" applyBorder="1" applyAlignment="1" applyProtection="1">
      <alignment horizontal="right" vertical="top"/>
      <protection locked="0"/>
    </xf>
    <xf numFmtId="4" fontId="12" fillId="0" borderId="20" xfId="0" applyNumberFormat="1" applyFont="1" applyBorder="1" applyAlignment="1" applyProtection="1">
      <alignment horizontal="right" vertical="top"/>
      <protection locked="0"/>
    </xf>
    <xf numFmtId="4" fontId="10" fillId="8" borderId="43" xfId="0" applyNumberFormat="1" applyFont="1" applyFill="1" applyBorder="1" applyAlignment="1">
      <alignment vertical="center"/>
    </xf>
    <xf numFmtId="4" fontId="10" fillId="8" borderId="39" xfId="0" applyNumberFormat="1" applyFont="1" applyFill="1" applyBorder="1" applyAlignment="1">
      <alignment vertical="center"/>
    </xf>
    <xf numFmtId="0" fontId="10" fillId="8" borderId="39" xfId="0" applyFont="1" applyFill="1" applyBorder="1" applyAlignment="1">
      <alignment vertical="center"/>
    </xf>
    <xf numFmtId="165" fontId="10" fillId="8" borderId="39" xfId="0" applyNumberFormat="1" applyFont="1" applyFill="1" applyBorder="1" applyAlignment="1">
      <alignment vertical="center"/>
    </xf>
    <xf numFmtId="165" fontId="10" fillId="8" borderId="39" xfId="0" applyNumberFormat="1" applyFont="1" applyFill="1" applyBorder="1" applyAlignment="1">
      <alignment horizontal="center" vertical="center"/>
    </xf>
    <xf numFmtId="4" fontId="10" fillId="8" borderId="40" xfId="0" applyNumberFormat="1" applyFont="1" applyFill="1" applyBorder="1" applyAlignment="1">
      <alignment vertical="center"/>
    </xf>
    <xf numFmtId="4" fontId="10" fillId="9" borderId="48" xfId="0" applyNumberFormat="1" applyFont="1" applyFill="1" applyBorder="1" applyAlignment="1">
      <alignment vertical="center"/>
    </xf>
    <xf numFmtId="4" fontId="10" fillId="9" borderId="27" xfId="0" applyNumberFormat="1" applyFont="1" applyFill="1" applyBorder="1" applyAlignment="1">
      <alignment vertical="center"/>
    </xf>
    <xf numFmtId="9" fontId="10" fillId="9" borderId="27" xfId="2" applyFont="1" applyFill="1" applyBorder="1" applyAlignment="1">
      <alignment vertical="center"/>
    </xf>
    <xf numFmtId="0" fontId="10" fillId="9" borderId="27" xfId="0" applyFont="1" applyFill="1" applyBorder="1" applyAlignment="1">
      <alignment vertical="center"/>
    </xf>
    <xf numFmtId="4" fontId="10" fillId="9" borderId="44" xfId="0" applyNumberFormat="1" applyFont="1" applyFill="1" applyBorder="1" applyAlignment="1">
      <alignment vertical="center"/>
    </xf>
    <xf numFmtId="4" fontId="10" fillId="4" borderId="43" xfId="0" applyNumberFormat="1" applyFont="1" applyFill="1" applyBorder="1" applyAlignment="1">
      <alignment vertical="center"/>
    </xf>
    <xf numFmtId="4" fontId="10" fillId="4" borderId="39" xfId="0" applyNumberFormat="1" applyFont="1" applyFill="1" applyBorder="1" applyAlignment="1">
      <alignment vertical="center"/>
    </xf>
    <xf numFmtId="0" fontId="10" fillId="4" borderId="39" xfId="0" applyFont="1" applyFill="1" applyBorder="1" applyAlignment="1">
      <alignment vertical="center"/>
    </xf>
    <xf numFmtId="9" fontId="10" fillId="4" borderId="39" xfId="2" applyFont="1" applyFill="1" applyBorder="1" applyAlignment="1">
      <alignment vertical="center"/>
    </xf>
    <xf numFmtId="4" fontId="10" fillId="4" borderId="40" xfId="0" applyNumberFormat="1" applyFont="1" applyFill="1" applyBorder="1" applyAlignment="1">
      <alignment vertical="center"/>
    </xf>
    <xf numFmtId="4" fontId="14" fillId="0" borderId="0" xfId="0" applyNumberFormat="1" applyFont="1" applyAlignment="1" applyProtection="1">
      <alignment horizontal="left"/>
      <protection locked="0"/>
    </xf>
    <xf numFmtId="0" fontId="14" fillId="3" borderId="4" xfId="0" applyFont="1" applyFill="1" applyBorder="1" applyAlignment="1">
      <alignment horizontal="center" vertical="justify"/>
    </xf>
    <xf numFmtId="0" fontId="12" fillId="7" borderId="28" xfId="0" applyFont="1" applyFill="1" applyBorder="1" applyAlignment="1" applyProtection="1">
      <alignment horizontal="center" vertical="center"/>
      <protection locked="0"/>
    </xf>
    <xf numFmtId="0" fontId="12" fillId="7" borderId="28" xfId="0" applyFont="1" applyFill="1" applyBorder="1" applyAlignment="1" applyProtection="1">
      <alignment horizontal="center" vertical="top"/>
      <protection locked="0"/>
    </xf>
    <xf numFmtId="4" fontId="16" fillId="0" borderId="25" xfId="0" applyNumberFormat="1" applyFont="1" applyBorder="1" applyAlignment="1" applyProtection="1">
      <alignment horizontal="justify" vertical="top"/>
      <protection locked="0"/>
    </xf>
    <xf numFmtId="4" fontId="16" fillId="0" borderId="27" xfId="0" applyNumberFormat="1" applyFont="1" applyBorder="1" applyAlignment="1" applyProtection="1">
      <alignment horizontal="justify" vertical="center"/>
      <protection locked="0"/>
    </xf>
    <xf numFmtId="9" fontId="16" fillId="5" borderId="27" xfId="2" applyFont="1" applyFill="1" applyBorder="1" applyAlignment="1" applyProtection="1">
      <alignment horizontal="center" vertical="top"/>
      <protection hidden="1"/>
    </xf>
    <xf numFmtId="0" fontId="16" fillId="0" borderId="29" xfId="0" applyFont="1" applyBorder="1" applyAlignment="1" applyProtection="1">
      <alignment horizontal="justify" vertical="top"/>
      <protection locked="0"/>
    </xf>
    <xf numFmtId="164" fontId="16" fillId="0" borderId="27" xfId="1" applyFont="1" applyBorder="1" applyAlignment="1" applyProtection="1">
      <alignment horizontal="justify" vertical="top"/>
      <protection locked="0"/>
    </xf>
    <xf numFmtId="0" fontId="17" fillId="0" borderId="28" xfId="0" applyFont="1" applyBorder="1" applyAlignment="1" applyProtection="1">
      <alignment horizontal="justify" vertical="top"/>
      <protection locked="0"/>
    </xf>
    <xf numFmtId="0" fontId="17" fillId="0" borderId="27" xfId="0" applyFont="1" applyBorder="1" applyAlignment="1" applyProtection="1">
      <alignment horizontal="justify" vertical="top"/>
      <protection locked="0"/>
    </xf>
    <xf numFmtId="164" fontId="16" fillId="0" borderId="28" xfId="1" applyFont="1" applyBorder="1" applyAlignment="1" applyProtection="1">
      <alignment horizontal="justify" vertical="top"/>
      <protection locked="0"/>
    </xf>
    <xf numFmtId="164" fontId="16" fillId="0" borderId="28" xfId="1" applyFont="1" applyBorder="1" applyAlignment="1" applyProtection="1">
      <alignment horizontal="right" vertical="top"/>
      <protection locked="0"/>
    </xf>
    <xf numFmtId="166" fontId="16" fillId="7" borderId="28" xfId="1" applyNumberFormat="1" applyFont="1" applyFill="1" applyBorder="1" applyAlignment="1">
      <alignment wrapText="1"/>
    </xf>
    <xf numFmtId="4" fontId="14" fillId="8" borderId="15" xfId="0" applyNumberFormat="1" applyFont="1" applyFill="1" applyBorder="1" applyAlignment="1" applyProtection="1">
      <alignment vertical="center"/>
      <protection hidden="1"/>
    </xf>
    <xf numFmtId="4" fontId="14" fillId="4" borderId="5" xfId="0" applyNumberFormat="1" applyFont="1" applyFill="1" applyBorder="1" applyAlignment="1" applyProtection="1">
      <alignment vertical="center"/>
      <protection hidden="1"/>
    </xf>
    <xf numFmtId="4" fontId="14" fillId="9" borderId="12" xfId="0" applyNumberFormat="1" applyFont="1" applyFill="1" applyBorder="1" applyAlignment="1" applyProtection="1">
      <alignment vertical="center"/>
      <protection hidden="1"/>
    </xf>
    <xf numFmtId="0" fontId="14" fillId="8" borderId="15" xfId="0" applyFont="1" applyFill="1" applyBorder="1" applyAlignment="1" applyProtection="1">
      <alignment vertical="center"/>
      <protection hidden="1"/>
    </xf>
    <xf numFmtId="0" fontId="14" fillId="8" borderId="11" xfId="0" applyFont="1" applyFill="1" applyBorder="1" applyAlignment="1" applyProtection="1">
      <alignment vertical="center"/>
      <protection hidden="1"/>
    </xf>
    <xf numFmtId="0" fontId="14" fillId="8" borderId="16" xfId="0" applyFont="1" applyFill="1" applyBorder="1" applyAlignment="1" applyProtection="1">
      <alignment horizontal="center" vertical="center"/>
      <protection hidden="1"/>
    </xf>
    <xf numFmtId="0" fontId="14" fillId="8" borderId="30" xfId="0" applyFont="1" applyFill="1" applyBorder="1" applyAlignment="1" applyProtection="1">
      <alignment vertical="center"/>
      <protection hidden="1"/>
    </xf>
    <xf numFmtId="0" fontId="14" fillId="8" borderId="23" xfId="0" applyFont="1" applyFill="1" applyBorder="1" applyAlignment="1" applyProtection="1">
      <alignment vertical="center"/>
      <protection hidden="1"/>
    </xf>
    <xf numFmtId="165" fontId="14" fillId="8" borderId="23" xfId="0" applyNumberFormat="1" applyFont="1" applyFill="1" applyBorder="1" applyAlignment="1" applyProtection="1">
      <alignment vertical="center"/>
      <protection hidden="1"/>
    </xf>
    <xf numFmtId="4" fontId="14" fillId="4" borderId="7" xfId="0" applyNumberFormat="1" applyFont="1" applyFill="1" applyBorder="1" applyAlignment="1" applyProtection="1">
      <alignment vertical="center"/>
      <protection hidden="1"/>
    </xf>
    <xf numFmtId="4" fontId="14" fillId="4" borderId="4" xfId="0" applyNumberFormat="1" applyFont="1" applyFill="1" applyBorder="1" applyAlignment="1" applyProtection="1">
      <alignment vertical="center"/>
      <protection hidden="1"/>
    </xf>
    <xf numFmtId="0" fontId="14" fillId="4" borderId="7" xfId="0" applyFont="1" applyFill="1" applyBorder="1" applyAlignment="1" applyProtection="1">
      <alignment horizontal="center" vertical="center"/>
      <protection hidden="1"/>
    </xf>
    <xf numFmtId="9" fontId="14" fillId="4" borderId="4" xfId="2" applyFont="1" applyFill="1" applyBorder="1" applyAlignment="1" applyProtection="1">
      <alignment vertical="center"/>
      <protection hidden="1"/>
    </xf>
    <xf numFmtId="9" fontId="14" fillId="9" borderId="0" xfId="2" applyFont="1" applyFill="1" applyAlignment="1" applyProtection="1">
      <alignment vertical="center"/>
      <protection hidden="1"/>
    </xf>
    <xf numFmtId="4" fontId="14" fillId="9" borderId="0" xfId="0" applyNumberFormat="1" applyFont="1" applyFill="1" applyAlignment="1" applyProtection="1">
      <alignment vertical="center"/>
      <protection hidden="1"/>
    </xf>
    <xf numFmtId="0" fontId="14" fillId="9" borderId="0" xfId="0" applyFont="1" applyFill="1" applyAlignment="1" applyProtection="1">
      <alignment horizontal="center" vertical="center"/>
      <protection hidden="1"/>
    </xf>
    <xf numFmtId="9" fontId="14" fillId="9" borderId="13" xfId="2" applyFont="1" applyFill="1" applyBorder="1" applyAlignment="1" applyProtection="1">
      <alignment vertical="center"/>
      <protection hidden="1"/>
    </xf>
    <xf numFmtId="4" fontId="14" fillId="8" borderId="31" xfId="0" applyNumberFormat="1" applyFont="1" applyFill="1" applyBorder="1" applyAlignment="1" applyProtection="1">
      <alignment vertical="center"/>
      <protection hidden="1"/>
    </xf>
    <xf numFmtId="0" fontId="14" fillId="5" borderId="21" xfId="0" applyFont="1" applyFill="1" applyBorder="1" applyAlignment="1" applyProtection="1">
      <alignment horizontal="left"/>
      <protection hidden="1"/>
    </xf>
    <xf numFmtId="0" fontId="14" fillId="5" borderId="21" xfId="0" applyFont="1" applyFill="1" applyBorder="1" applyAlignment="1" applyProtection="1">
      <alignment horizontal="center"/>
      <protection hidden="1"/>
    </xf>
    <xf numFmtId="0" fontId="14" fillId="5" borderId="1" xfId="0" applyFont="1" applyFill="1" applyBorder="1" applyAlignment="1" applyProtection="1">
      <alignment horizontal="center"/>
      <protection hidden="1"/>
    </xf>
    <xf numFmtId="0" fontId="14" fillId="5" borderId="23" xfId="0" applyFont="1" applyFill="1" applyBorder="1" applyAlignment="1" applyProtection="1">
      <alignment horizontal="center" vertical="center"/>
      <protection hidden="1"/>
    </xf>
    <xf numFmtId="165" fontId="16" fillId="6" borderId="27" xfId="0" applyNumberFormat="1" applyFont="1" applyFill="1" applyBorder="1" applyAlignment="1" applyProtection="1">
      <alignment horizontal="center" vertical="top"/>
      <protection hidden="1"/>
    </xf>
    <xf numFmtId="165" fontId="16" fillId="6" borderId="28" xfId="0" applyNumberFormat="1" applyFont="1" applyFill="1" applyBorder="1" applyAlignment="1" applyProtection="1">
      <alignment horizontal="center" vertical="top"/>
      <protection hidden="1"/>
    </xf>
    <xf numFmtId="165" fontId="18" fillId="6" borderId="28" xfId="0" applyNumberFormat="1" applyFont="1" applyFill="1" applyBorder="1" applyAlignment="1" applyProtection="1">
      <alignment horizontal="center" vertical="top"/>
      <protection hidden="1"/>
    </xf>
    <xf numFmtId="165" fontId="14" fillId="8" borderId="23" xfId="0" applyNumberFormat="1" applyFont="1" applyFill="1" applyBorder="1" applyAlignment="1" applyProtection="1">
      <alignment horizontal="center" vertical="center"/>
      <protection hidden="1"/>
    </xf>
    <xf numFmtId="0" fontId="16" fillId="7" borderId="28" xfId="0" applyFont="1" applyFill="1" applyBorder="1" applyAlignment="1" applyProtection="1">
      <alignment horizontal="center" vertical="center"/>
      <protection locked="0"/>
    </xf>
    <xf numFmtId="0" fontId="16" fillId="10" borderId="28" xfId="0" applyFont="1" applyFill="1" applyBorder="1" applyAlignment="1" applyProtection="1">
      <alignment horizontal="justify" vertical="top"/>
      <protection locked="0"/>
    </xf>
    <xf numFmtId="0" fontId="17" fillId="7" borderId="26" xfId="0" applyFont="1" applyFill="1" applyBorder="1" applyAlignment="1" applyProtection="1">
      <alignment horizontal="justify" vertical="top"/>
      <protection locked="0"/>
    </xf>
    <xf numFmtId="0" fontId="16" fillId="7" borderId="28" xfId="0" applyFont="1" applyFill="1" applyBorder="1" applyAlignment="1">
      <alignment wrapText="1"/>
    </xf>
    <xf numFmtId="0" fontId="16" fillId="10" borderId="35" xfId="0" applyFont="1" applyFill="1" applyBorder="1" applyAlignment="1" applyProtection="1">
      <alignment horizontal="center" vertical="top"/>
      <protection locked="0"/>
    </xf>
    <xf numFmtId="0" fontId="13" fillId="10" borderId="35" xfId="0" applyFont="1" applyFill="1" applyBorder="1" applyAlignment="1" applyProtection="1">
      <alignment horizontal="justify" vertical="top"/>
      <protection locked="0"/>
    </xf>
    <xf numFmtId="0" fontId="16" fillId="10" borderId="28" xfId="0" applyFont="1" applyFill="1" applyBorder="1" applyAlignment="1" applyProtection="1">
      <alignment horizontal="center" vertical="top"/>
      <protection locked="0"/>
    </xf>
    <xf numFmtId="0" fontId="12" fillId="10" borderId="28" xfId="0" applyFont="1" applyFill="1" applyBorder="1" applyAlignment="1" applyProtection="1">
      <alignment horizontal="center" vertical="top"/>
      <protection locked="0"/>
    </xf>
    <xf numFmtId="0" fontId="12" fillId="10" borderId="28" xfId="0" applyFont="1" applyFill="1" applyBorder="1" applyAlignment="1" applyProtection="1">
      <alignment horizontal="justify" vertical="top"/>
      <protection locked="0"/>
    </xf>
    <xf numFmtId="0" fontId="11" fillId="7" borderId="28" xfId="0" applyFont="1" applyFill="1" applyBorder="1" applyAlignment="1">
      <alignment wrapText="1"/>
    </xf>
    <xf numFmtId="0" fontId="11" fillId="7" borderId="19" xfId="0" applyFont="1" applyFill="1" applyBorder="1" applyAlignment="1">
      <alignment wrapText="1"/>
    </xf>
    <xf numFmtId="0" fontId="16" fillId="0" borderId="26" xfId="0" applyFont="1" applyBorder="1" applyAlignment="1" applyProtection="1">
      <alignment horizontal="justify" vertical="top"/>
      <protection locked="0"/>
    </xf>
    <xf numFmtId="164" fontId="16" fillId="0" borderId="37" xfId="1" applyFont="1" applyBorder="1" applyAlignment="1" applyProtection="1">
      <alignment horizontal="right" vertical="top"/>
      <protection locked="0"/>
    </xf>
    <xf numFmtId="14" fontId="16" fillId="0" borderId="21" xfId="0" applyNumberFormat="1" applyFont="1" applyBorder="1" applyAlignment="1" applyProtection="1">
      <alignment horizontal="center"/>
      <protection locked="0"/>
    </xf>
    <xf numFmtId="0" fontId="15" fillId="0" borderId="3" xfId="0" applyFont="1" applyBorder="1" applyAlignment="1" applyProtection="1">
      <alignment horizontal="center"/>
      <protection locked="0"/>
    </xf>
    <xf numFmtId="0" fontId="14" fillId="0" borderId="21" xfId="0" applyFont="1" applyBorder="1" applyAlignment="1">
      <alignment horizontal="left" vertical="center"/>
    </xf>
    <xf numFmtId="0" fontId="14" fillId="0" borderId="3" xfId="0" applyFont="1" applyBorder="1" applyAlignment="1">
      <alignment horizontal="left" vertical="center"/>
    </xf>
    <xf numFmtId="0" fontId="22" fillId="0" borderId="0" xfId="0" applyFont="1" applyAlignment="1">
      <alignment horizontal="left"/>
    </xf>
    <xf numFmtId="0" fontId="22" fillId="0" borderId="0" xfId="0" applyFont="1" applyAlignment="1" applyProtection="1">
      <alignment horizontal="left"/>
      <protection locked="0"/>
    </xf>
    <xf numFmtId="0" fontId="16" fillId="0" borderId="21" xfId="0" applyFont="1" applyBorder="1" applyAlignment="1" applyProtection="1">
      <alignment horizontal="left" vertical="justify"/>
      <protection locked="0"/>
    </xf>
    <xf numFmtId="0" fontId="16" fillId="0" borderId="2" xfId="0" applyFont="1" applyBorder="1" applyAlignment="1" applyProtection="1">
      <alignment horizontal="left" vertical="justify"/>
      <protection locked="0"/>
    </xf>
    <xf numFmtId="0" fontId="16" fillId="0" borderId="3" xfId="0" applyFont="1" applyBorder="1" applyAlignment="1" applyProtection="1">
      <alignment horizontal="left" vertical="justify"/>
      <protection locked="0"/>
    </xf>
    <xf numFmtId="0" fontId="15" fillId="0" borderId="21" xfId="0" applyFont="1" applyBorder="1" applyAlignment="1" applyProtection="1">
      <alignment horizontal="center"/>
      <protection locked="0"/>
    </xf>
    <xf numFmtId="0" fontId="15" fillId="0" borderId="2" xfId="0" applyFont="1" applyBorder="1" applyAlignment="1" applyProtection="1">
      <alignment horizontal="center"/>
      <protection locked="0"/>
    </xf>
    <xf numFmtId="4" fontId="14" fillId="0" borderId="0" xfId="0" applyNumberFormat="1" applyFont="1" applyAlignment="1">
      <alignment horizontal="center"/>
    </xf>
    <xf numFmtId="0" fontId="14" fillId="0" borderId="0" xfId="0" applyFont="1" applyAlignment="1" applyProtection="1">
      <alignment horizontal="left"/>
      <protection locked="0"/>
    </xf>
    <xf numFmtId="4" fontId="14" fillId="0" borderId="0" xfId="0" applyNumberFormat="1" applyFont="1" applyAlignment="1" applyProtection="1">
      <alignment horizontal="left"/>
      <protection locked="0"/>
    </xf>
    <xf numFmtId="0" fontId="14" fillId="0" borderId="0" xfId="0" applyFont="1" applyAlignment="1" applyProtection="1">
      <alignment horizontal="justify" vertical="center"/>
      <protection locked="0"/>
    </xf>
    <xf numFmtId="0" fontId="14" fillId="2" borderId="2" xfId="0" applyFont="1" applyFill="1" applyBorder="1" applyAlignment="1" applyProtection="1">
      <alignment horizontal="center" vertical="justify"/>
      <protection hidden="1"/>
    </xf>
    <xf numFmtId="0" fontId="14" fillId="2" borderId="3" xfId="0" applyFont="1" applyFill="1" applyBorder="1" applyAlignment="1" applyProtection="1">
      <alignment horizontal="center" vertical="justify"/>
      <protection hidden="1"/>
    </xf>
    <xf numFmtId="0" fontId="14" fillId="5" borderId="4" xfId="0" applyFont="1" applyFill="1" applyBorder="1" applyAlignment="1" applyProtection="1">
      <alignment horizontal="center" vertical="center" wrapText="1"/>
      <protection hidden="1"/>
    </xf>
    <xf numFmtId="0" fontId="14" fillId="5" borderId="11" xfId="0" applyFont="1" applyFill="1" applyBorder="1" applyAlignment="1" applyProtection="1">
      <alignment horizontal="center" vertical="center" wrapText="1"/>
      <protection hidden="1"/>
    </xf>
    <xf numFmtId="0" fontId="14" fillId="3" borderId="4" xfId="0" applyFont="1" applyFill="1" applyBorder="1" applyAlignment="1">
      <alignment horizontal="center" vertical="justify"/>
    </xf>
    <xf numFmtId="0" fontId="14" fillId="3" borderId="11" xfId="0" applyFont="1" applyFill="1" applyBorder="1" applyAlignment="1">
      <alignment horizontal="center" vertical="justify"/>
    </xf>
    <xf numFmtId="0" fontId="14" fillId="5" borderId="6" xfId="0" applyFont="1" applyFill="1" applyBorder="1" applyAlignment="1" applyProtection="1">
      <alignment horizontal="center" vertical="center" wrapText="1"/>
      <protection hidden="1"/>
    </xf>
    <xf numFmtId="0" fontId="14" fillId="5" borderId="14" xfId="0" applyFont="1" applyFill="1" applyBorder="1" applyAlignment="1" applyProtection="1">
      <alignment horizontal="center" vertical="center" wrapText="1"/>
      <protection hidden="1"/>
    </xf>
    <xf numFmtId="0" fontId="14" fillId="5" borderId="17" xfId="0" applyFont="1" applyFill="1" applyBorder="1" applyAlignment="1" applyProtection="1">
      <alignment horizontal="center" vertical="center" wrapText="1"/>
      <protection hidden="1"/>
    </xf>
    <xf numFmtId="0" fontId="14" fillId="5" borderId="5" xfId="0" applyFont="1" applyFill="1" applyBorder="1" applyAlignment="1" applyProtection="1">
      <alignment horizontal="center" vertical="center"/>
      <protection hidden="1"/>
    </xf>
    <xf numFmtId="0" fontId="14" fillId="5" borderId="7" xfId="0" applyFont="1" applyFill="1" applyBorder="1" applyAlignment="1" applyProtection="1">
      <alignment horizontal="center" vertical="center"/>
      <protection hidden="1"/>
    </xf>
    <xf numFmtId="0" fontId="14" fillId="5" borderId="6" xfId="0" applyFont="1" applyFill="1" applyBorder="1" applyAlignment="1" applyProtection="1">
      <alignment horizontal="center" vertical="center"/>
      <protection hidden="1"/>
    </xf>
    <xf numFmtId="0" fontId="14" fillId="5" borderId="15" xfId="0" applyFont="1" applyFill="1" applyBorder="1" applyAlignment="1" applyProtection="1">
      <alignment horizontal="center" vertical="center"/>
      <protection hidden="1"/>
    </xf>
    <xf numFmtId="0" fontId="14" fillId="5" borderId="16" xfId="0" applyFont="1" applyFill="1" applyBorder="1" applyAlignment="1" applyProtection="1">
      <alignment horizontal="center" vertical="center"/>
      <protection hidden="1"/>
    </xf>
    <xf numFmtId="0" fontId="14" fillId="5" borderId="17" xfId="0" applyFont="1" applyFill="1" applyBorder="1" applyAlignment="1" applyProtection="1">
      <alignment horizontal="center" vertical="center"/>
      <protection hidden="1"/>
    </xf>
    <xf numFmtId="0" fontId="14" fillId="5" borderId="4" xfId="0" applyFont="1" applyFill="1" applyBorder="1" applyAlignment="1" applyProtection="1">
      <alignment horizontal="center" vertical="center"/>
      <protection hidden="1"/>
    </xf>
    <xf numFmtId="0" fontId="14" fillId="5" borderId="13" xfId="0" applyFont="1" applyFill="1" applyBorder="1" applyAlignment="1" applyProtection="1">
      <alignment horizontal="center" vertical="center"/>
      <protection hidden="1"/>
    </xf>
    <xf numFmtId="0" fontId="14" fillId="5" borderId="11"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wrapText="1"/>
      <protection hidden="1"/>
    </xf>
    <xf numFmtId="0" fontId="14" fillId="5" borderId="9" xfId="0" applyFont="1" applyFill="1" applyBorder="1" applyAlignment="1" applyProtection="1">
      <alignment horizontal="center" vertical="center" wrapText="1"/>
      <protection hidden="1"/>
    </xf>
    <xf numFmtId="0" fontId="14" fillId="5" borderId="10" xfId="0" applyFont="1" applyFill="1" applyBorder="1" applyAlignment="1" applyProtection="1">
      <alignment horizontal="center" vertical="center" wrapText="1"/>
      <protection hidden="1"/>
    </xf>
    <xf numFmtId="0" fontId="14" fillId="5" borderId="13" xfId="0" applyFont="1" applyFill="1" applyBorder="1" applyAlignment="1" applyProtection="1">
      <alignment horizontal="center" vertical="center" wrapText="1"/>
      <protection hidden="1"/>
    </xf>
    <xf numFmtId="0" fontId="14" fillId="5" borderId="5" xfId="0" applyFont="1" applyFill="1" applyBorder="1" applyAlignment="1" applyProtection="1">
      <alignment horizontal="center" vertical="center" wrapText="1"/>
      <protection hidden="1"/>
    </xf>
    <xf numFmtId="0" fontId="14" fillId="5" borderId="18" xfId="0" applyFont="1" applyFill="1" applyBorder="1" applyAlignment="1" applyProtection="1">
      <alignment horizontal="center" vertical="center" textRotation="90"/>
      <protection hidden="1"/>
    </xf>
    <xf numFmtId="0" fontId="14" fillId="5" borderId="22" xfId="0" applyFont="1" applyFill="1" applyBorder="1" applyAlignment="1" applyProtection="1">
      <alignment horizontal="center" vertical="center" textRotation="90"/>
      <protection hidden="1"/>
    </xf>
    <xf numFmtId="0" fontId="14" fillId="5" borderId="20" xfId="0" applyFont="1" applyFill="1" applyBorder="1" applyAlignment="1" applyProtection="1">
      <alignment horizontal="justify" vertical="center"/>
      <protection hidden="1"/>
    </xf>
    <xf numFmtId="0" fontId="14" fillId="5" borderId="24" xfId="0" applyFont="1" applyFill="1" applyBorder="1" applyAlignment="1" applyProtection="1">
      <alignment horizontal="justify" vertical="center"/>
      <protection hidden="1"/>
    </xf>
    <xf numFmtId="0" fontId="14" fillId="5" borderId="32" xfId="0" applyFont="1" applyFill="1" applyBorder="1" applyAlignment="1" applyProtection="1">
      <alignment horizontal="center" vertical="center" textRotation="90"/>
      <protection hidden="1"/>
    </xf>
    <xf numFmtId="0" fontId="14" fillId="5" borderId="34" xfId="0" applyFont="1" applyFill="1" applyBorder="1" applyAlignment="1" applyProtection="1">
      <alignment horizontal="justify" vertical="center"/>
      <protection hidden="1"/>
    </xf>
    <xf numFmtId="0" fontId="14" fillId="2" borderId="21" xfId="0" applyFont="1" applyFill="1" applyBorder="1" applyAlignment="1" applyProtection="1">
      <alignment horizontal="center" vertical="justify"/>
      <protection hidden="1"/>
    </xf>
    <xf numFmtId="0" fontId="14" fillId="4" borderId="13" xfId="0" applyFont="1" applyFill="1" applyBorder="1" applyAlignment="1">
      <alignment horizontal="center" vertical="justify"/>
    </xf>
    <xf numFmtId="0" fontId="14" fillId="3" borderId="13" xfId="0" applyFont="1" applyFill="1" applyBorder="1" applyAlignment="1">
      <alignment horizontal="center" vertical="justify"/>
    </xf>
    <xf numFmtId="0" fontId="10" fillId="5" borderId="28" xfId="0" applyFont="1" applyFill="1" applyBorder="1" applyAlignment="1" applyProtection="1">
      <alignment horizontal="justify" vertical="center"/>
      <protection hidden="1"/>
    </xf>
    <xf numFmtId="0" fontId="10" fillId="5" borderId="28" xfId="0" applyFont="1" applyFill="1" applyBorder="1" applyAlignment="1" applyProtection="1">
      <alignment horizontal="center" vertical="center" wrapText="1"/>
      <protection hidden="1"/>
    </xf>
    <xf numFmtId="0" fontId="10" fillId="5" borderId="37" xfId="0" applyFont="1" applyFill="1" applyBorder="1" applyAlignment="1" applyProtection="1">
      <alignment horizontal="center" vertical="center" wrapText="1"/>
      <protection hidden="1"/>
    </xf>
    <xf numFmtId="0" fontId="10" fillId="0" borderId="0" xfId="0" applyFont="1" applyAlignment="1" applyProtection="1">
      <alignment horizontal="left"/>
      <protection hidden="1"/>
    </xf>
    <xf numFmtId="4" fontId="10" fillId="0" borderId="0" xfId="0" applyNumberFormat="1" applyFont="1" applyAlignment="1" applyProtection="1">
      <alignment horizontal="left"/>
      <protection locked="0"/>
    </xf>
    <xf numFmtId="0" fontId="10" fillId="2" borderId="35" xfId="0" applyFont="1" applyFill="1" applyBorder="1" applyAlignment="1" applyProtection="1">
      <alignment horizontal="center" vertical="justify"/>
      <protection hidden="1"/>
    </xf>
    <xf numFmtId="0" fontId="10" fillId="2" borderId="42" xfId="0" applyFont="1" applyFill="1" applyBorder="1" applyAlignment="1" applyProtection="1">
      <alignment horizontal="center" vertical="justify"/>
      <protection hidden="1"/>
    </xf>
    <xf numFmtId="0" fontId="10" fillId="3" borderId="36" xfId="0" applyFont="1" applyFill="1" applyBorder="1" applyAlignment="1">
      <alignment horizontal="center" vertical="justify"/>
    </xf>
    <xf numFmtId="0" fontId="10" fillId="3" borderId="28" xfId="0" applyFont="1" applyFill="1" applyBorder="1" applyAlignment="1">
      <alignment horizontal="center" vertical="justify"/>
    </xf>
    <xf numFmtId="0" fontId="10" fillId="5" borderId="28" xfId="0" applyFont="1" applyFill="1" applyBorder="1" applyAlignment="1" applyProtection="1">
      <alignment horizontal="center" vertical="center"/>
      <protection hidden="1"/>
    </xf>
    <xf numFmtId="0" fontId="10" fillId="5" borderId="28" xfId="0" applyFont="1" applyFill="1" applyBorder="1" applyAlignment="1">
      <alignment horizontal="center" vertical="center" wrapText="1"/>
    </xf>
    <xf numFmtId="0" fontId="10" fillId="5" borderId="28" xfId="0" applyFont="1" applyFill="1" applyBorder="1" applyAlignment="1" applyProtection="1">
      <alignment horizontal="center" vertical="center" textRotation="90"/>
      <protection hidden="1"/>
    </xf>
    <xf numFmtId="0" fontId="10" fillId="5" borderId="28" xfId="0" applyFont="1" applyFill="1" applyBorder="1" applyAlignment="1">
      <alignment horizontal="justify" vertical="center"/>
    </xf>
    <xf numFmtId="0" fontId="10" fillId="5" borderId="37" xfId="0" applyFont="1" applyFill="1" applyBorder="1" applyAlignment="1">
      <alignment horizontal="center" vertical="center" wrapText="1"/>
    </xf>
    <xf numFmtId="0" fontId="10" fillId="4" borderId="28" xfId="0" applyFont="1" applyFill="1" applyBorder="1" applyAlignment="1">
      <alignment horizontal="center" vertical="justify"/>
    </xf>
    <xf numFmtId="0" fontId="10" fillId="5" borderId="28" xfId="0" applyFont="1" applyFill="1" applyBorder="1" applyAlignment="1">
      <alignment horizontal="center" vertical="center"/>
    </xf>
    <xf numFmtId="0" fontId="10" fillId="5" borderId="28" xfId="0" applyFont="1" applyFill="1" applyBorder="1" applyAlignment="1">
      <alignment horizontal="center" vertical="center" textRotation="90"/>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S/PRESUPUESTO%202019/Presupuesto%20primer%20Extraordinario%202019/Matriz-Program&#225;tica%20I%20presupuestro%20extraordinario%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MARCO GENERAL PLAZAS"/>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5">
          <cell r="D5" t="str">
            <v>Municipalidad de Orotina</v>
          </cell>
        </row>
        <row r="7">
          <cell r="D7">
            <v>2019</v>
          </cell>
        </row>
      </sheetData>
      <sheetData sheetId="1"/>
      <sheetData sheetId="2">
        <row r="1">
          <cell r="A1" t="str">
            <v>PLAN OPERATIVO ANUAL</v>
          </cell>
        </row>
        <row r="2">
          <cell r="A2" t="str">
            <v>Municipalidad de Orotina</v>
          </cell>
        </row>
        <row r="3">
          <cell r="A3">
            <v>2019</v>
          </cell>
        </row>
      </sheetData>
      <sheetData sheetId="3">
        <row r="5">
          <cell r="C5">
            <v>6</v>
          </cell>
          <cell r="D5">
            <v>6</v>
          </cell>
          <cell r="F5">
            <v>4</v>
          </cell>
          <cell r="G5">
            <v>2</v>
          </cell>
        </row>
        <row r="8">
          <cell r="B8">
            <v>18</v>
          </cell>
        </row>
        <row r="9">
          <cell r="B9">
            <v>12</v>
          </cell>
        </row>
        <row r="10">
          <cell r="B10">
            <v>6</v>
          </cell>
        </row>
      </sheetData>
      <sheetData sheetId="4">
        <row r="1">
          <cell r="A1" t="str">
            <v>PLAN OPERATIVO ANUAL</v>
          </cell>
        </row>
      </sheetData>
      <sheetData sheetId="5">
        <row r="5">
          <cell r="C5">
            <v>0</v>
          </cell>
          <cell r="D5">
            <v>3</v>
          </cell>
          <cell r="F5">
            <v>0.5</v>
          </cell>
          <cell r="G5">
            <v>1.5</v>
          </cell>
        </row>
        <row r="8">
          <cell r="B8">
            <v>5</v>
          </cell>
        </row>
        <row r="9">
          <cell r="B9">
            <v>3</v>
          </cell>
        </row>
        <row r="10">
          <cell r="B10">
            <v>2</v>
          </cell>
        </row>
      </sheetData>
      <sheetData sheetId="6">
        <row r="1">
          <cell r="A1" t="str">
            <v>PLAN OPERATIVO ANUAL</v>
          </cell>
        </row>
      </sheetData>
      <sheetData sheetId="7">
        <row r="5">
          <cell r="C5">
            <v>5.5</v>
          </cell>
          <cell r="D5">
            <v>7.5</v>
          </cell>
          <cell r="F5">
            <v>1</v>
          </cell>
          <cell r="G5">
            <v>0</v>
          </cell>
        </row>
        <row r="8">
          <cell r="B8">
            <v>14</v>
          </cell>
        </row>
        <row r="9">
          <cell r="B9">
            <v>13</v>
          </cell>
        </row>
        <row r="10">
          <cell r="B10">
            <v>1</v>
          </cell>
        </row>
      </sheetData>
      <sheetData sheetId="8"/>
      <sheetData sheetId="9">
        <row r="5">
          <cell r="C5">
            <v>0</v>
          </cell>
          <cell r="D5">
            <v>6</v>
          </cell>
          <cell r="F5">
            <v>0</v>
          </cell>
          <cell r="G5">
            <v>0</v>
          </cell>
        </row>
        <row r="8">
          <cell r="B8">
            <v>6</v>
          </cell>
        </row>
        <row r="9">
          <cell r="B9">
            <v>6</v>
          </cell>
        </row>
        <row r="10">
          <cell r="B10">
            <v>0</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D70F9-34DF-45BD-AAA1-90DB961B8FA3}">
  <dimension ref="A1:E47"/>
  <sheetViews>
    <sheetView workbookViewId="0">
      <selection activeCell="E11" sqref="E11"/>
    </sheetView>
  </sheetViews>
  <sheetFormatPr baseColWidth="10" defaultColWidth="10.85546875" defaultRowHeight="11.25" x14ac:dyDescent="0.2"/>
  <cols>
    <col min="1" max="2" width="10.85546875" style="20"/>
    <col min="3" max="3" width="2.7109375" style="20" customWidth="1"/>
    <col min="4" max="4" width="51.42578125" style="20" customWidth="1"/>
    <col min="5" max="16384" width="10.85546875" style="20"/>
  </cols>
  <sheetData>
    <row r="1" spans="1:5" x14ac:dyDescent="0.2">
      <c r="A1" s="264" t="s">
        <v>147</v>
      </c>
      <c r="B1" s="264"/>
      <c r="C1" s="264"/>
      <c r="D1" s="264"/>
      <c r="E1" s="91"/>
    </row>
    <row r="2" spans="1:5" x14ac:dyDescent="0.2">
      <c r="A2" s="264" t="s">
        <v>148</v>
      </c>
      <c r="B2" s="264"/>
      <c r="C2" s="264"/>
      <c r="D2" s="264"/>
      <c r="E2" s="91"/>
    </row>
    <row r="3" spans="1:5" x14ac:dyDescent="0.2">
      <c r="A3" s="91"/>
      <c r="B3" s="91"/>
      <c r="C3" s="91"/>
      <c r="D3" s="91"/>
      <c r="E3" s="91"/>
    </row>
    <row r="4" spans="1:5" ht="12" thickBot="1" x14ac:dyDescent="0.25">
      <c r="A4" s="92"/>
      <c r="B4" s="91"/>
      <c r="C4" s="91"/>
      <c r="D4" s="91"/>
      <c r="E4" s="91"/>
    </row>
    <row r="5" spans="1:5" ht="12" thickBot="1" x14ac:dyDescent="0.25">
      <c r="A5" s="257" t="s">
        <v>149</v>
      </c>
      <c r="B5" s="257"/>
      <c r="C5" s="93"/>
      <c r="D5" s="94" t="s">
        <v>150</v>
      </c>
      <c r="E5" s="91"/>
    </row>
    <row r="6" spans="1:5" ht="12" thickBot="1" x14ac:dyDescent="0.25">
      <c r="A6" s="95"/>
      <c r="B6" s="95"/>
      <c r="C6" s="93"/>
      <c r="D6" s="96"/>
      <c r="E6" s="91"/>
    </row>
    <row r="7" spans="1:5" ht="12" thickBot="1" x14ac:dyDescent="0.25">
      <c r="A7" s="257" t="s">
        <v>151</v>
      </c>
      <c r="B7" s="257"/>
      <c r="C7" s="93"/>
      <c r="D7" s="97">
        <v>2019</v>
      </c>
      <c r="E7" s="91"/>
    </row>
    <row r="8" spans="1:5" x14ac:dyDescent="0.2">
      <c r="A8" s="98"/>
      <c r="B8" s="99"/>
      <c r="C8" s="91"/>
      <c r="D8" s="91"/>
      <c r="E8" s="91"/>
    </row>
    <row r="9" spans="1:5" x14ac:dyDescent="0.2">
      <c r="A9" s="257" t="s">
        <v>152</v>
      </c>
      <c r="B9" s="257"/>
      <c r="C9" s="93"/>
      <c r="D9" s="100"/>
      <c r="E9" s="91"/>
    </row>
    <row r="10" spans="1:5" ht="12" thickBot="1" x14ac:dyDescent="0.25">
      <c r="A10" s="92"/>
      <c r="B10" s="100"/>
      <c r="C10" s="93"/>
      <c r="D10" s="100"/>
      <c r="E10" s="100"/>
    </row>
    <row r="11" spans="1:5" ht="45.75" thickBot="1" x14ac:dyDescent="0.25">
      <c r="A11" s="255" t="s">
        <v>153</v>
      </c>
      <c r="B11" s="256"/>
      <c r="C11" s="93"/>
      <c r="D11" s="101" t="s">
        <v>154</v>
      </c>
      <c r="E11" s="100"/>
    </row>
    <row r="12" spans="1:5" ht="12" thickBot="1" x14ac:dyDescent="0.25">
      <c r="A12" s="102"/>
      <c r="B12" s="103"/>
      <c r="C12" s="93"/>
      <c r="D12" s="96"/>
      <c r="E12" s="96"/>
    </row>
    <row r="13" spans="1:5" ht="57" thickBot="1" x14ac:dyDescent="0.25">
      <c r="A13" s="255" t="s">
        <v>155</v>
      </c>
      <c r="B13" s="256"/>
      <c r="C13" s="93"/>
      <c r="D13" s="101" t="s">
        <v>156</v>
      </c>
      <c r="E13" s="96"/>
    </row>
    <row r="14" spans="1:5" ht="12" thickBot="1" x14ac:dyDescent="0.25">
      <c r="A14" s="102"/>
      <c r="B14" s="104"/>
      <c r="C14" s="93"/>
      <c r="D14" s="96"/>
      <c r="E14" s="96"/>
    </row>
    <row r="15" spans="1:5" ht="45.75" thickBot="1" x14ac:dyDescent="0.25">
      <c r="A15" s="255" t="s">
        <v>157</v>
      </c>
      <c r="B15" s="256"/>
      <c r="C15" s="105">
        <v>1</v>
      </c>
      <c r="D15" s="97" t="s">
        <v>158</v>
      </c>
      <c r="E15" s="96"/>
    </row>
    <row r="16" spans="1:5" ht="34.5" thickBot="1" x14ac:dyDescent="0.25">
      <c r="A16" s="96"/>
      <c r="B16" s="96"/>
      <c r="C16" s="105">
        <v>2</v>
      </c>
      <c r="D16" s="97" t="s">
        <v>159</v>
      </c>
      <c r="E16" s="96"/>
    </row>
    <row r="17" spans="1:5" ht="34.5" thickBot="1" x14ac:dyDescent="0.25">
      <c r="A17" s="96"/>
      <c r="B17" s="96"/>
      <c r="C17" s="105">
        <v>3</v>
      </c>
      <c r="D17" s="97" t="s">
        <v>160</v>
      </c>
      <c r="E17" s="96"/>
    </row>
    <row r="18" spans="1:5" ht="45.75" thickBot="1" x14ac:dyDescent="0.25">
      <c r="A18" s="96"/>
      <c r="B18" s="96"/>
      <c r="C18" s="105">
        <v>4</v>
      </c>
      <c r="D18" s="97" t="s">
        <v>161</v>
      </c>
      <c r="E18" s="96"/>
    </row>
    <row r="19" spans="1:5" ht="23.25" thickBot="1" x14ac:dyDescent="0.25">
      <c r="A19" s="96"/>
      <c r="B19" s="96"/>
      <c r="C19" s="105">
        <v>5</v>
      </c>
      <c r="D19" s="97" t="s">
        <v>162</v>
      </c>
      <c r="E19" s="96"/>
    </row>
    <row r="20" spans="1:5" ht="57" thickBot="1" x14ac:dyDescent="0.25">
      <c r="A20" s="96"/>
      <c r="B20" s="96"/>
      <c r="C20" s="105">
        <v>6</v>
      </c>
      <c r="D20" s="97" t="s">
        <v>163</v>
      </c>
      <c r="E20" s="96"/>
    </row>
    <row r="21" spans="1:5" ht="45.75" thickBot="1" x14ac:dyDescent="0.25">
      <c r="A21" s="96"/>
      <c r="B21" s="96"/>
      <c r="C21" s="105">
        <v>7</v>
      </c>
      <c r="D21" s="97" t="s">
        <v>164</v>
      </c>
      <c r="E21" s="96"/>
    </row>
    <row r="22" spans="1:5" ht="34.5" thickBot="1" x14ac:dyDescent="0.25">
      <c r="A22" s="96"/>
      <c r="B22" s="96"/>
      <c r="C22" s="105">
        <v>8</v>
      </c>
      <c r="D22" s="97" t="s">
        <v>165</v>
      </c>
      <c r="E22" s="96"/>
    </row>
    <row r="23" spans="1:5" x14ac:dyDescent="0.2">
      <c r="A23" s="106"/>
      <c r="B23" s="106"/>
      <c r="C23" s="106"/>
      <c r="D23" s="106"/>
      <c r="E23" s="106"/>
    </row>
    <row r="24" spans="1:5" x14ac:dyDescent="0.2">
      <c r="A24" s="257" t="s">
        <v>166</v>
      </c>
      <c r="B24" s="257"/>
      <c r="C24" s="106"/>
      <c r="D24" s="106"/>
      <c r="E24" s="106"/>
    </row>
    <row r="25" spans="1:5" ht="12" thickBot="1" x14ac:dyDescent="0.25">
      <c r="A25" s="107"/>
      <c r="B25" s="107"/>
      <c r="C25" s="106"/>
      <c r="D25" s="106"/>
      <c r="E25" s="106"/>
    </row>
    <row r="26" spans="1:5" ht="34.5" thickBot="1" x14ac:dyDescent="0.25">
      <c r="A26" s="89"/>
      <c r="B26" s="89"/>
      <c r="C26" s="106"/>
      <c r="D26" s="108" t="s">
        <v>167</v>
      </c>
      <c r="E26" s="108" t="s">
        <v>168</v>
      </c>
    </row>
    <row r="27" spans="1:5" ht="12" thickBot="1" x14ac:dyDescent="0.25">
      <c r="A27" s="89"/>
      <c r="B27" s="89"/>
      <c r="C27" s="105">
        <v>1</v>
      </c>
      <c r="D27" s="97" t="s">
        <v>23</v>
      </c>
      <c r="E27" s="97"/>
    </row>
    <row r="28" spans="1:5" ht="12" thickBot="1" x14ac:dyDescent="0.25">
      <c r="A28" s="89"/>
      <c r="B28" s="89"/>
      <c r="C28" s="105">
        <v>2</v>
      </c>
      <c r="D28" s="97" t="s">
        <v>91</v>
      </c>
      <c r="E28" s="97"/>
    </row>
    <row r="29" spans="1:5" ht="12" thickBot="1" x14ac:dyDescent="0.25">
      <c r="A29" s="89"/>
      <c r="B29" s="89"/>
      <c r="C29" s="105">
        <v>3</v>
      </c>
      <c r="D29" s="97" t="s">
        <v>169</v>
      </c>
      <c r="E29" s="97"/>
    </row>
    <row r="30" spans="1:5" ht="12" thickBot="1" x14ac:dyDescent="0.25">
      <c r="A30" s="89"/>
      <c r="B30" s="89"/>
      <c r="C30" s="105">
        <v>4</v>
      </c>
      <c r="D30" s="97" t="s">
        <v>170</v>
      </c>
      <c r="E30" s="97"/>
    </row>
    <row r="31" spans="1:5" ht="12" thickBot="1" x14ac:dyDescent="0.25">
      <c r="A31" s="89"/>
      <c r="B31" s="89"/>
      <c r="C31" s="105">
        <v>5</v>
      </c>
      <c r="D31" s="97" t="s">
        <v>70</v>
      </c>
      <c r="E31" s="97"/>
    </row>
    <row r="32" spans="1:5" ht="12" thickBot="1" x14ac:dyDescent="0.25">
      <c r="A32" s="104"/>
      <c r="B32" s="89"/>
      <c r="C32" s="105">
        <v>6</v>
      </c>
      <c r="D32" s="97" t="s">
        <v>171</v>
      </c>
      <c r="E32" s="97"/>
    </row>
    <row r="33" spans="1:5" ht="12" thickBot="1" x14ac:dyDescent="0.25">
      <c r="A33" s="89"/>
      <c r="B33" s="89"/>
      <c r="C33" s="105">
        <v>7</v>
      </c>
      <c r="D33" s="97" t="s">
        <v>77</v>
      </c>
      <c r="E33" s="97"/>
    </row>
    <row r="34" spans="1:5" ht="12" thickBot="1" x14ac:dyDescent="0.25">
      <c r="A34" s="89"/>
      <c r="B34" s="89"/>
      <c r="C34" s="105">
        <v>8</v>
      </c>
      <c r="D34" s="97" t="s">
        <v>105</v>
      </c>
      <c r="E34" s="97"/>
    </row>
    <row r="35" spans="1:5" x14ac:dyDescent="0.2">
      <c r="A35" s="106"/>
      <c r="B35" s="106"/>
      <c r="C35" s="106"/>
      <c r="E35" s="106"/>
    </row>
    <row r="36" spans="1:5" x14ac:dyDescent="0.2">
      <c r="A36" s="258" t="s">
        <v>172</v>
      </c>
      <c r="B36" s="258"/>
      <c r="C36" s="89"/>
      <c r="D36" s="89"/>
      <c r="E36" s="89"/>
    </row>
    <row r="37" spans="1:5" ht="12" thickBot="1" x14ac:dyDescent="0.25">
      <c r="A37" s="89"/>
      <c r="B37" s="89"/>
      <c r="C37" s="89"/>
      <c r="D37" s="89"/>
      <c r="E37" s="89"/>
    </row>
    <row r="38" spans="1:5" ht="12" thickBot="1" x14ac:dyDescent="0.25">
      <c r="A38" s="259" t="s">
        <v>173</v>
      </c>
      <c r="B38" s="260"/>
      <c r="C38" s="260"/>
      <c r="D38" s="260"/>
      <c r="E38" s="261"/>
    </row>
    <row r="39" spans="1:5" x14ac:dyDescent="0.2">
      <c r="A39" s="89"/>
      <c r="B39" s="89"/>
      <c r="C39" s="89"/>
      <c r="D39" s="89"/>
      <c r="E39" s="89"/>
    </row>
    <row r="40" spans="1:5" x14ac:dyDescent="0.2">
      <c r="A40" s="89"/>
      <c r="B40" s="89"/>
      <c r="C40" s="89"/>
      <c r="D40" s="89"/>
      <c r="E40" s="89"/>
    </row>
    <row r="41" spans="1:5" x14ac:dyDescent="0.2">
      <c r="A41" s="89"/>
      <c r="B41" s="89"/>
      <c r="C41" s="89"/>
      <c r="D41" s="89"/>
      <c r="E41" s="89"/>
    </row>
    <row r="42" spans="1:5" x14ac:dyDescent="0.2">
      <c r="A42" s="89"/>
      <c r="B42" s="89"/>
      <c r="C42" s="89"/>
      <c r="D42" s="89"/>
      <c r="E42" s="89"/>
    </row>
    <row r="43" spans="1:5" x14ac:dyDescent="0.2">
      <c r="A43" s="89"/>
      <c r="B43" s="89"/>
      <c r="C43" s="89"/>
      <c r="D43" s="89"/>
      <c r="E43" s="89"/>
    </row>
    <row r="44" spans="1:5" ht="12" thickBot="1" x14ac:dyDescent="0.25">
      <c r="A44" s="89"/>
      <c r="B44" s="89"/>
      <c r="C44" s="89"/>
      <c r="D44" s="89"/>
      <c r="E44" s="89"/>
    </row>
    <row r="45" spans="1:5" ht="12" thickBot="1" x14ac:dyDescent="0.25">
      <c r="A45" s="109" t="s">
        <v>174</v>
      </c>
      <c r="B45" s="262" t="s">
        <v>175</v>
      </c>
      <c r="C45" s="263"/>
      <c r="D45" s="263"/>
      <c r="E45" s="254"/>
    </row>
    <row r="46" spans="1:5" ht="12" thickBot="1" x14ac:dyDescent="0.25">
      <c r="A46" s="109"/>
      <c r="B46" s="109"/>
      <c r="C46" s="109"/>
      <c r="D46" s="109"/>
    </row>
    <row r="47" spans="1:5" ht="12" thickBot="1" x14ac:dyDescent="0.25">
      <c r="A47" s="109" t="s">
        <v>176</v>
      </c>
      <c r="B47" s="253">
        <v>43565</v>
      </c>
      <c r="C47" s="254"/>
    </row>
  </sheetData>
  <mergeCells count="13">
    <mergeCell ref="A11:B11"/>
    <mergeCell ref="A1:D1"/>
    <mergeCell ref="A2:D2"/>
    <mergeCell ref="A5:B5"/>
    <mergeCell ref="A7:B7"/>
    <mergeCell ref="A9:B9"/>
    <mergeCell ref="B47:C47"/>
    <mergeCell ref="A13:B13"/>
    <mergeCell ref="A15:B15"/>
    <mergeCell ref="A24:B24"/>
    <mergeCell ref="A36:B36"/>
    <mergeCell ref="A38:E38"/>
    <mergeCell ref="B45:E45"/>
  </mergeCells>
  <pageMargins left="0.7" right="0.7" top="0.75"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E80D9-DABD-4511-AF8A-18AA9AD67971}">
  <dimension ref="A1:O37"/>
  <sheetViews>
    <sheetView topLeftCell="A4" zoomScale="85" zoomScaleNormal="85" workbookViewId="0">
      <selection activeCell="E18" sqref="E18"/>
    </sheetView>
  </sheetViews>
  <sheetFormatPr baseColWidth="10" defaultColWidth="10.85546875" defaultRowHeight="11.25" x14ac:dyDescent="0.2"/>
  <cols>
    <col min="1" max="1" width="12.5703125" style="20" customWidth="1"/>
    <col min="2" max="2" width="21.28515625" style="20" customWidth="1"/>
    <col min="3" max="3" width="7.7109375" style="20" customWidth="1"/>
    <col min="4" max="4" width="5.5703125" style="20" customWidth="1"/>
    <col min="5" max="5" width="20.5703125" style="20" customWidth="1"/>
    <col min="6" max="6" width="10.85546875" style="20"/>
    <col min="7" max="10" width="4.5703125" style="20" customWidth="1"/>
    <col min="11" max="11" width="0" style="20" hidden="1" customWidth="1"/>
    <col min="12" max="12" width="14.85546875" style="20" customWidth="1"/>
    <col min="13" max="13" width="10.85546875" style="20"/>
    <col min="14" max="14" width="14.7109375" style="20" customWidth="1"/>
    <col min="15" max="15" width="12.42578125" style="20" customWidth="1"/>
    <col min="16" max="16384" width="10.85546875" style="20"/>
  </cols>
  <sheetData>
    <row r="1" spans="1:15" x14ac:dyDescent="0.2">
      <c r="A1" s="17" t="s">
        <v>0</v>
      </c>
      <c r="B1" s="86"/>
      <c r="C1" s="86"/>
      <c r="D1" s="18"/>
      <c r="E1" s="86"/>
      <c r="F1" s="86"/>
      <c r="G1" s="19"/>
      <c r="H1" s="19"/>
      <c r="I1" s="19"/>
      <c r="J1" s="19"/>
      <c r="K1" s="19"/>
      <c r="L1" s="19"/>
      <c r="M1" s="19"/>
      <c r="N1" s="19"/>
      <c r="O1" s="19"/>
    </row>
    <row r="2" spans="1:15" x14ac:dyDescent="0.2">
      <c r="A2" s="200" t="str">
        <f>'[1]MARCO GENERAL'!D5</f>
        <v>Municipalidad de Orotina</v>
      </c>
      <c r="B2" s="93"/>
      <c r="C2" s="93"/>
      <c r="D2" s="24"/>
      <c r="E2" s="93"/>
      <c r="F2" s="93"/>
      <c r="G2" s="22"/>
      <c r="H2" s="22"/>
      <c r="I2" s="22"/>
      <c r="J2" s="22"/>
      <c r="K2" s="22"/>
      <c r="L2" s="22"/>
      <c r="M2" s="22"/>
      <c r="N2" s="22"/>
      <c r="O2" s="22"/>
    </row>
    <row r="3" spans="1:15" x14ac:dyDescent="0.2">
      <c r="A3" s="265">
        <f>'[1]MARCO GENERAL'!D7</f>
        <v>2019</v>
      </c>
      <c r="B3" s="265"/>
      <c r="C3" s="265"/>
      <c r="D3" s="265"/>
      <c r="E3" s="265"/>
      <c r="F3" s="265"/>
      <c r="G3" s="19"/>
      <c r="H3" s="19"/>
      <c r="I3" s="19"/>
      <c r="J3" s="19"/>
      <c r="K3" s="19"/>
      <c r="L3" s="19"/>
      <c r="M3" s="19"/>
      <c r="N3" s="19"/>
      <c r="O3" s="19"/>
    </row>
    <row r="4" spans="1:15" x14ac:dyDescent="0.2">
      <c r="A4" s="17" t="s">
        <v>1</v>
      </c>
      <c r="B4" s="17"/>
      <c r="C4" s="17"/>
      <c r="D4" s="18"/>
      <c r="E4" s="17"/>
      <c r="F4" s="17"/>
      <c r="G4" s="19"/>
      <c r="H4" s="19"/>
      <c r="I4" s="19"/>
      <c r="J4" s="19"/>
      <c r="K4" s="19"/>
      <c r="L4" s="19"/>
      <c r="M4" s="19"/>
      <c r="N4" s="19"/>
      <c r="O4" s="19"/>
    </row>
    <row r="5" spans="1:15" x14ac:dyDescent="0.2">
      <c r="A5" s="266" t="s">
        <v>189</v>
      </c>
      <c r="B5" s="266"/>
      <c r="C5" s="266"/>
      <c r="D5" s="266"/>
      <c r="E5" s="266"/>
      <c r="F5" s="266"/>
      <c r="G5" s="22"/>
      <c r="H5" s="22"/>
      <c r="I5" s="22"/>
      <c r="J5" s="22"/>
      <c r="K5" s="22"/>
      <c r="L5" s="22"/>
      <c r="M5" s="22"/>
      <c r="N5" s="22"/>
      <c r="O5" s="22"/>
    </row>
    <row r="6" spans="1:15" x14ac:dyDescent="0.2">
      <c r="A6" s="17"/>
      <c r="B6" s="17"/>
      <c r="C6" s="17"/>
      <c r="D6" s="18"/>
      <c r="E6" s="17"/>
      <c r="F6" s="17"/>
      <c r="G6" s="19"/>
      <c r="H6" s="19"/>
      <c r="I6" s="19"/>
      <c r="J6" s="19"/>
      <c r="K6" s="19"/>
      <c r="L6" s="19"/>
      <c r="M6" s="19"/>
      <c r="N6" s="19"/>
      <c r="O6" s="19"/>
    </row>
    <row r="7" spans="1:15" x14ac:dyDescent="0.2">
      <c r="A7" s="267" t="s">
        <v>190</v>
      </c>
      <c r="B7" s="267"/>
      <c r="C7" s="267"/>
      <c r="D7" s="267"/>
      <c r="E7" s="267"/>
      <c r="F7" s="267"/>
      <c r="G7" s="267"/>
      <c r="H7" s="267"/>
      <c r="I7" s="267"/>
      <c r="J7" s="267"/>
      <c r="K7" s="267"/>
      <c r="L7" s="267"/>
      <c r="M7" s="267"/>
      <c r="N7" s="267"/>
      <c r="O7" s="267"/>
    </row>
    <row r="8" spans="1:15" x14ac:dyDescent="0.2">
      <c r="A8" s="267" t="s">
        <v>191</v>
      </c>
      <c r="B8" s="267"/>
      <c r="C8" s="267"/>
      <c r="D8" s="267"/>
      <c r="E8" s="267"/>
      <c r="F8" s="267"/>
      <c r="G8" s="267"/>
      <c r="H8" s="267"/>
      <c r="I8" s="267"/>
      <c r="J8" s="267"/>
      <c r="K8" s="267"/>
      <c r="L8" s="267"/>
      <c r="M8" s="267"/>
      <c r="N8" s="267"/>
      <c r="O8" s="267"/>
    </row>
    <row r="9" spans="1:15" ht="12" thickBot="1" x14ac:dyDescent="0.25">
      <c r="A9" s="17"/>
      <c r="B9" s="17"/>
      <c r="C9" s="17"/>
      <c r="D9" s="18"/>
      <c r="E9" s="17"/>
      <c r="F9" s="17"/>
      <c r="G9" s="19"/>
      <c r="H9" s="19"/>
      <c r="I9" s="19"/>
      <c r="J9" s="19"/>
      <c r="K9" s="19"/>
      <c r="L9" s="19"/>
      <c r="M9" s="19"/>
      <c r="N9" s="19"/>
      <c r="O9" s="19"/>
    </row>
    <row r="10" spans="1:15" ht="34.5" thickBot="1" x14ac:dyDescent="0.25">
      <c r="A10" s="27" t="s">
        <v>2</v>
      </c>
      <c r="B10" s="268" t="s">
        <v>3</v>
      </c>
      <c r="C10" s="268"/>
      <c r="D10" s="268"/>
      <c r="E10" s="268"/>
      <c r="F10" s="268"/>
      <c r="G10" s="268"/>
      <c r="H10" s="268"/>
      <c r="I10" s="268"/>
      <c r="J10" s="268"/>
      <c r="K10" s="268"/>
      <c r="L10" s="268"/>
      <c r="M10" s="268"/>
      <c r="N10" s="268"/>
      <c r="O10" s="269"/>
    </row>
    <row r="11" spans="1:15" ht="12" thickBot="1" x14ac:dyDescent="0.25">
      <c r="A11" s="272" t="s">
        <v>4</v>
      </c>
      <c r="B11" s="274" t="s">
        <v>5</v>
      </c>
      <c r="C11" s="277" t="s">
        <v>6</v>
      </c>
      <c r="D11" s="278"/>
      <c r="E11" s="279"/>
      <c r="F11" s="283" t="s">
        <v>7</v>
      </c>
      <c r="G11" s="286" t="s">
        <v>8</v>
      </c>
      <c r="H11" s="287"/>
      <c r="I11" s="287"/>
      <c r="J11" s="287"/>
      <c r="K11" s="288"/>
      <c r="L11" s="270" t="s">
        <v>9</v>
      </c>
      <c r="M11" s="270" t="s">
        <v>10</v>
      </c>
      <c r="N11" s="290" t="s">
        <v>11</v>
      </c>
      <c r="O11" s="274"/>
    </row>
    <row r="12" spans="1:15" ht="12" thickBot="1" x14ac:dyDescent="0.25">
      <c r="A12" s="273"/>
      <c r="B12" s="275"/>
      <c r="C12" s="280"/>
      <c r="D12" s="281"/>
      <c r="E12" s="282"/>
      <c r="F12" s="284"/>
      <c r="G12" s="291" t="s">
        <v>12</v>
      </c>
      <c r="H12" s="30" t="s">
        <v>13</v>
      </c>
      <c r="I12" s="291" t="s">
        <v>14</v>
      </c>
      <c r="J12" s="30" t="s">
        <v>13</v>
      </c>
      <c r="K12" s="293" t="s">
        <v>15</v>
      </c>
      <c r="L12" s="289"/>
      <c r="M12" s="289"/>
      <c r="N12" s="270" t="s">
        <v>16</v>
      </c>
      <c r="O12" s="270" t="s">
        <v>17</v>
      </c>
    </row>
    <row r="13" spans="1:15" ht="43.5" customHeight="1" thickBot="1" x14ac:dyDescent="0.25">
      <c r="A13" s="201" t="s">
        <v>18</v>
      </c>
      <c r="B13" s="276"/>
      <c r="C13" s="232" t="s">
        <v>19</v>
      </c>
      <c r="D13" s="233" t="s">
        <v>20</v>
      </c>
      <c r="E13" s="234" t="s">
        <v>21</v>
      </c>
      <c r="F13" s="285"/>
      <c r="G13" s="292"/>
      <c r="H13" s="235"/>
      <c r="I13" s="292" t="s">
        <v>22</v>
      </c>
      <c r="J13" s="235"/>
      <c r="K13" s="294"/>
      <c r="L13" s="271"/>
      <c r="M13" s="271"/>
      <c r="N13" s="271"/>
      <c r="O13" s="271"/>
    </row>
    <row r="14" spans="1:15" ht="22.5" x14ac:dyDescent="0.2">
      <c r="A14" s="204" t="s">
        <v>23</v>
      </c>
      <c r="B14" s="50" t="s">
        <v>24</v>
      </c>
      <c r="C14" s="205" t="s">
        <v>25</v>
      </c>
      <c r="D14" s="240" t="s">
        <v>192</v>
      </c>
      <c r="E14" s="242" t="s">
        <v>26</v>
      </c>
      <c r="F14" s="50" t="s">
        <v>27</v>
      </c>
      <c r="G14" s="42">
        <v>100</v>
      </c>
      <c r="H14" s="206">
        <f>IF(OR(G14=0),0,(G14/(G14+I14)))</f>
        <v>1</v>
      </c>
      <c r="I14" s="42"/>
      <c r="J14" s="206">
        <f>IF(OR(I14=0),0,(I14/(G14+I14)))</f>
        <v>0</v>
      </c>
      <c r="K14" s="236">
        <f>H14+J14</f>
        <v>1</v>
      </c>
      <c r="L14" s="50" t="s">
        <v>28</v>
      </c>
      <c r="M14" s="207" t="s">
        <v>29</v>
      </c>
      <c r="N14" s="208">
        <v>1000000</v>
      </c>
      <c r="O14" s="208"/>
    </row>
    <row r="15" spans="1:15" ht="33.75" x14ac:dyDescent="0.2">
      <c r="A15" s="204" t="s">
        <v>23</v>
      </c>
      <c r="B15" s="50" t="s">
        <v>30</v>
      </c>
      <c r="C15" s="205" t="s">
        <v>25</v>
      </c>
      <c r="D15" s="240" t="s">
        <v>197</v>
      </c>
      <c r="E15" s="242" t="s">
        <v>31</v>
      </c>
      <c r="F15" s="50" t="s">
        <v>32</v>
      </c>
      <c r="G15" s="52">
        <v>100</v>
      </c>
      <c r="H15" s="206">
        <f>IF(OR(G15=0),0,(G15/(G15+I15)))</f>
        <v>1</v>
      </c>
      <c r="I15" s="52"/>
      <c r="J15" s="48">
        <f t="shared" ref="J15:J32" si="0">IF(OR(I15=0),0,(I15/(G15+I15)))</f>
        <v>0</v>
      </c>
      <c r="K15" s="237">
        <f t="shared" ref="K15:K32" si="1">H15+J15</f>
        <v>1</v>
      </c>
      <c r="L15" s="50" t="s">
        <v>33</v>
      </c>
      <c r="M15" s="207" t="s">
        <v>29</v>
      </c>
      <c r="N15" s="211">
        <v>5408262.4299999997</v>
      </c>
      <c r="O15" s="211"/>
    </row>
    <row r="16" spans="1:15" ht="45" x14ac:dyDescent="0.2">
      <c r="A16" s="204" t="s">
        <v>23</v>
      </c>
      <c r="B16" s="50" t="s">
        <v>34</v>
      </c>
      <c r="C16" s="205" t="s">
        <v>25</v>
      </c>
      <c r="D16" s="240" t="s">
        <v>193</v>
      </c>
      <c r="E16" s="242" t="s">
        <v>35</v>
      </c>
      <c r="F16" s="50" t="s">
        <v>36</v>
      </c>
      <c r="G16" s="52">
        <v>100</v>
      </c>
      <c r="H16" s="48">
        <f t="shared" ref="H16:H32" si="2">IF(OR(G16=0),0,(G16/(G16+I16)))</f>
        <v>1</v>
      </c>
      <c r="I16" s="52"/>
      <c r="J16" s="48">
        <f t="shared" si="0"/>
        <v>0</v>
      </c>
      <c r="K16" s="237">
        <f t="shared" si="1"/>
        <v>1</v>
      </c>
      <c r="L16" s="50" t="s">
        <v>37</v>
      </c>
      <c r="M16" s="207" t="s">
        <v>38</v>
      </c>
      <c r="N16" s="211">
        <v>64737920.210000001</v>
      </c>
      <c r="O16" s="211"/>
    </row>
    <row r="17" spans="1:15" ht="33.75" x14ac:dyDescent="0.2">
      <c r="A17" s="204" t="s">
        <v>23</v>
      </c>
      <c r="B17" s="50" t="s">
        <v>30</v>
      </c>
      <c r="C17" s="205" t="s">
        <v>25</v>
      </c>
      <c r="D17" s="240" t="s">
        <v>198</v>
      </c>
      <c r="E17" s="242" t="s">
        <v>39</v>
      </c>
      <c r="F17" s="209" t="s">
        <v>40</v>
      </c>
      <c r="G17" s="52">
        <v>100</v>
      </c>
      <c r="H17" s="48">
        <f t="shared" si="2"/>
        <v>1</v>
      </c>
      <c r="I17" s="52"/>
      <c r="J17" s="48">
        <f t="shared" si="0"/>
        <v>0</v>
      </c>
      <c r="K17" s="238">
        <f t="shared" si="1"/>
        <v>1</v>
      </c>
      <c r="L17" s="50" t="s">
        <v>33</v>
      </c>
      <c r="M17" s="207" t="s">
        <v>29</v>
      </c>
      <c r="N17" s="211">
        <v>891452.13</v>
      </c>
      <c r="O17" s="212"/>
    </row>
    <row r="18" spans="1:15" ht="56.25" x14ac:dyDescent="0.2">
      <c r="A18" s="204" t="s">
        <v>23</v>
      </c>
      <c r="B18" s="50" t="s">
        <v>41</v>
      </c>
      <c r="C18" s="205" t="s">
        <v>42</v>
      </c>
      <c r="D18" s="240" t="s">
        <v>199</v>
      </c>
      <c r="E18" s="242" t="s">
        <v>43</v>
      </c>
      <c r="F18" s="209" t="s">
        <v>44</v>
      </c>
      <c r="G18" s="52"/>
      <c r="H18" s="48">
        <f t="shared" si="2"/>
        <v>0</v>
      </c>
      <c r="I18" s="52">
        <v>100</v>
      </c>
      <c r="J18" s="48">
        <f t="shared" si="0"/>
        <v>1</v>
      </c>
      <c r="K18" s="237">
        <f t="shared" si="1"/>
        <v>1</v>
      </c>
      <c r="L18" s="210" t="s">
        <v>45</v>
      </c>
      <c r="M18" s="207" t="s">
        <v>29</v>
      </c>
      <c r="N18" s="211">
        <v>2100000</v>
      </c>
      <c r="O18" s="211"/>
    </row>
    <row r="19" spans="1:15" ht="22.5" x14ac:dyDescent="0.2">
      <c r="A19" s="204" t="s">
        <v>23</v>
      </c>
      <c r="B19" s="50" t="s">
        <v>24</v>
      </c>
      <c r="C19" s="205" t="s">
        <v>42</v>
      </c>
      <c r="D19" s="240" t="s">
        <v>200</v>
      </c>
      <c r="E19" s="54" t="s">
        <v>46</v>
      </c>
      <c r="F19" s="209" t="s">
        <v>47</v>
      </c>
      <c r="G19" s="52"/>
      <c r="H19" s="48">
        <f t="shared" si="2"/>
        <v>0</v>
      </c>
      <c r="I19" s="52">
        <v>100</v>
      </c>
      <c r="J19" s="48">
        <f t="shared" si="0"/>
        <v>1</v>
      </c>
      <c r="K19" s="237">
        <f t="shared" si="1"/>
        <v>1</v>
      </c>
      <c r="L19" s="210" t="s">
        <v>48</v>
      </c>
      <c r="M19" s="207" t="s">
        <v>29</v>
      </c>
      <c r="N19" s="211">
        <v>600000</v>
      </c>
      <c r="O19" s="211"/>
    </row>
    <row r="20" spans="1:15" ht="45" x14ac:dyDescent="0.2">
      <c r="A20" s="204" t="s">
        <v>23</v>
      </c>
      <c r="B20" s="50" t="s">
        <v>142</v>
      </c>
      <c r="C20" s="205" t="s">
        <v>42</v>
      </c>
      <c r="D20" s="240" t="s">
        <v>201</v>
      </c>
      <c r="E20" s="54" t="s">
        <v>86</v>
      </c>
      <c r="F20" s="45" t="s">
        <v>27</v>
      </c>
      <c r="G20" s="52">
        <v>100</v>
      </c>
      <c r="H20" s="48">
        <f t="shared" si="2"/>
        <v>1</v>
      </c>
      <c r="I20" s="52"/>
      <c r="J20" s="48">
        <f t="shared" si="0"/>
        <v>0</v>
      </c>
      <c r="K20" s="237">
        <f t="shared" si="1"/>
        <v>1</v>
      </c>
      <c r="L20" s="210" t="s">
        <v>49</v>
      </c>
      <c r="M20" s="207" t="s">
        <v>29</v>
      </c>
      <c r="N20" s="211">
        <v>1925000</v>
      </c>
      <c r="O20" s="211"/>
    </row>
    <row r="21" spans="1:15" ht="56.25" x14ac:dyDescent="0.2">
      <c r="A21" s="204" t="s">
        <v>23</v>
      </c>
      <c r="B21" s="50" t="s">
        <v>41</v>
      </c>
      <c r="C21" s="205" t="s">
        <v>25</v>
      </c>
      <c r="D21" s="240" t="s">
        <v>194</v>
      </c>
      <c r="E21" s="54" t="s">
        <v>50</v>
      </c>
      <c r="F21" s="45" t="s">
        <v>27</v>
      </c>
      <c r="G21" s="52"/>
      <c r="H21" s="48">
        <f t="shared" si="2"/>
        <v>0</v>
      </c>
      <c r="I21" s="52">
        <v>100</v>
      </c>
      <c r="J21" s="48">
        <f t="shared" si="0"/>
        <v>1</v>
      </c>
      <c r="K21" s="237">
        <f t="shared" si="1"/>
        <v>1</v>
      </c>
      <c r="L21" s="210" t="s">
        <v>45</v>
      </c>
      <c r="M21" s="207" t="s">
        <v>29</v>
      </c>
      <c r="N21" s="211">
        <v>1500000</v>
      </c>
      <c r="O21" s="211"/>
    </row>
    <row r="22" spans="1:15" ht="90" x14ac:dyDescent="0.2">
      <c r="A22" s="204" t="s">
        <v>23</v>
      </c>
      <c r="B22" s="50" t="s">
        <v>24</v>
      </c>
      <c r="C22" s="205" t="s">
        <v>42</v>
      </c>
      <c r="D22" s="240" t="s">
        <v>202</v>
      </c>
      <c r="E22" s="54" t="s">
        <v>51</v>
      </c>
      <c r="F22" s="45" t="s">
        <v>52</v>
      </c>
      <c r="G22" s="52">
        <v>100</v>
      </c>
      <c r="H22" s="48">
        <f t="shared" si="2"/>
        <v>1</v>
      </c>
      <c r="I22" s="52"/>
      <c r="J22" s="48">
        <f t="shared" si="0"/>
        <v>0</v>
      </c>
      <c r="K22" s="237">
        <f t="shared" si="1"/>
        <v>1</v>
      </c>
      <c r="L22" s="210" t="s">
        <v>48</v>
      </c>
      <c r="M22" s="207" t="s">
        <v>29</v>
      </c>
      <c r="N22" s="211">
        <v>5000000</v>
      </c>
      <c r="O22" s="211"/>
    </row>
    <row r="23" spans="1:15" ht="33.75" x14ac:dyDescent="0.2">
      <c r="A23" s="204" t="s">
        <v>23</v>
      </c>
      <c r="B23" s="50" t="s">
        <v>24</v>
      </c>
      <c r="C23" s="205" t="s">
        <v>42</v>
      </c>
      <c r="D23" s="240" t="s">
        <v>203</v>
      </c>
      <c r="E23" s="54" t="s">
        <v>53</v>
      </c>
      <c r="F23" s="45" t="s">
        <v>52</v>
      </c>
      <c r="G23" s="52"/>
      <c r="H23" s="48">
        <f t="shared" si="2"/>
        <v>0</v>
      </c>
      <c r="I23" s="52">
        <v>100</v>
      </c>
      <c r="J23" s="48">
        <f t="shared" si="0"/>
        <v>1</v>
      </c>
      <c r="K23" s="237">
        <f t="shared" si="1"/>
        <v>1</v>
      </c>
      <c r="L23" s="210" t="s">
        <v>48</v>
      </c>
      <c r="M23" s="207" t="s">
        <v>29</v>
      </c>
      <c r="N23" s="211">
        <v>1500000</v>
      </c>
      <c r="O23" s="211"/>
    </row>
    <row r="24" spans="1:15" ht="31.5" customHeight="1" x14ac:dyDescent="0.2">
      <c r="A24" s="204" t="s">
        <v>23</v>
      </c>
      <c r="B24" s="50" t="s">
        <v>24</v>
      </c>
      <c r="C24" s="205" t="s">
        <v>25</v>
      </c>
      <c r="D24" s="240" t="s">
        <v>204</v>
      </c>
      <c r="E24" s="243" t="s">
        <v>54</v>
      </c>
      <c r="F24" s="45" t="s">
        <v>32</v>
      </c>
      <c r="G24" s="52"/>
      <c r="H24" s="48">
        <f t="shared" si="2"/>
        <v>0</v>
      </c>
      <c r="I24" s="52">
        <v>100</v>
      </c>
      <c r="J24" s="48">
        <f t="shared" si="0"/>
        <v>1</v>
      </c>
      <c r="K24" s="237">
        <f t="shared" si="1"/>
        <v>1</v>
      </c>
      <c r="L24" s="210" t="s">
        <v>205</v>
      </c>
      <c r="M24" s="207" t="s">
        <v>29</v>
      </c>
      <c r="N24" s="211"/>
      <c r="O24" s="212">
        <v>7000000</v>
      </c>
    </row>
    <row r="25" spans="1:15" ht="56.25" x14ac:dyDescent="0.2">
      <c r="A25" s="204" t="s">
        <v>23</v>
      </c>
      <c r="B25" s="50" t="s">
        <v>24</v>
      </c>
      <c r="C25" s="205" t="s">
        <v>42</v>
      </c>
      <c r="D25" s="240" t="s">
        <v>206</v>
      </c>
      <c r="E25" s="243" t="s">
        <v>195</v>
      </c>
      <c r="F25" s="45" t="s">
        <v>47</v>
      </c>
      <c r="G25" s="52">
        <v>100</v>
      </c>
      <c r="H25" s="48">
        <f t="shared" si="2"/>
        <v>1</v>
      </c>
      <c r="I25" s="52"/>
      <c r="J25" s="48">
        <f t="shared" si="0"/>
        <v>0</v>
      </c>
      <c r="K25" s="237">
        <f t="shared" si="1"/>
        <v>1</v>
      </c>
      <c r="L25" s="210" t="s">
        <v>48</v>
      </c>
      <c r="M25" s="207" t="s">
        <v>29</v>
      </c>
      <c r="N25" s="211">
        <v>2000000</v>
      </c>
      <c r="O25" s="212"/>
    </row>
    <row r="26" spans="1:15" ht="56.25" x14ac:dyDescent="0.2">
      <c r="A26" s="204" t="s">
        <v>23</v>
      </c>
      <c r="B26" s="50" t="s">
        <v>41</v>
      </c>
      <c r="C26" s="205" t="s">
        <v>42</v>
      </c>
      <c r="D26" s="240" t="s">
        <v>194</v>
      </c>
      <c r="E26" s="54" t="s">
        <v>55</v>
      </c>
      <c r="F26" s="45" t="s">
        <v>44</v>
      </c>
      <c r="G26" s="52">
        <v>100</v>
      </c>
      <c r="H26" s="48">
        <f t="shared" si="2"/>
        <v>1</v>
      </c>
      <c r="I26" s="52"/>
      <c r="J26" s="48">
        <f t="shared" si="0"/>
        <v>0</v>
      </c>
      <c r="K26" s="237">
        <f t="shared" si="1"/>
        <v>1</v>
      </c>
      <c r="L26" s="53" t="s">
        <v>45</v>
      </c>
      <c r="M26" s="207" t="s">
        <v>29</v>
      </c>
      <c r="N26" s="211">
        <v>2422667.4500000002</v>
      </c>
      <c r="O26" s="212"/>
    </row>
    <row r="27" spans="1:15" ht="56.25" x14ac:dyDescent="0.2">
      <c r="A27" s="204" t="s">
        <v>23</v>
      </c>
      <c r="B27" s="251" t="s">
        <v>24</v>
      </c>
      <c r="C27" s="205" t="s">
        <v>25</v>
      </c>
      <c r="D27" s="240" t="s">
        <v>204</v>
      </c>
      <c r="E27" s="243" t="s">
        <v>54</v>
      </c>
      <c r="F27" s="45" t="s">
        <v>32</v>
      </c>
      <c r="G27" s="52"/>
      <c r="H27" s="48">
        <v>0</v>
      </c>
      <c r="I27" s="52">
        <v>100</v>
      </c>
      <c r="J27" s="48">
        <v>1</v>
      </c>
      <c r="K27" s="45" t="s">
        <v>102</v>
      </c>
      <c r="L27" s="207" t="s">
        <v>29</v>
      </c>
      <c r="M27" s="211"/>
      <c r="N27" s="252">
        <v>7000000</v>
      </c>
      <c r="O27" s="212"/>
    </row>
    <row r="28" spans="1:15" ht="56.25" x14ac:dyDescent="0.2">
      <c r="A28" s="204" t="s">
        <v>23</v>
      </c>
      <c r="B28" s="50" t="s">
        <v>41</v>
      </c>
      <c r="C28" s="205" t="s">
        <v>42</v>
      </c>
      <c r="D28" s="240" t="s">
        <v>207</v>
      </c>
      <c r="E28" s="54" t="s">
        <v>56</v>
      </c>
      <c r="F28" s="45" t="s">
        <v>27</v>
      </c>
      <c r="G28" s="52"/>
      <c r="H28" s="48">
        <f t="shared" si="2"/>
        <v>0</v>
      </c>
      <c r="I28" s="52">
        <v>100</v>
      </c>
      <c r="J28" s="48">
        <f t="shared" si="0"/>
        <v>1</v>
      </c>
      <c r="K28" s="237">
        <f t="shared" si="1"/>
        <v>1</v>
      </c>
      <c r="L28" s="210" t="s">
        <v>33</v>
      </c>
      <c r="M28" s="207" t="s">
        <v>29</v>
      </c>
      <c r="N28" s="211">
        <v>7202155.5499999998</v>
      </c>
      <c r="O28" s="212"/>
    </row>
    <row r="29" spans="1:15" ht="90" x14ac:dyDescent="0.2">
      <c r="A29" s="204" t="s">
        <v>23</v>
      </c>
      <c r="B29" s="50" t="s">
        <v>41</v>
      </c>
      <c r="C29" s="205" t="s">
        <v>42</v>
      </c>
      <c r="D29" s="240" t="s">
        <v>208</v>
      </c>
      <c r="E29" s="54" t="s">
        <v>196</v>
      </c>
      <c r="F29" s="45" t="s">
        <v>27</v>
      </c>
      <c r="G29" s="52"/>
      <c r="H29" s="48">
        <f t="shared" si="2"/>
        <v>0</v>
      </c>
      <c r="I29" s="52">
        <v>100</v>
      </c>
      <c r="J29" s="48">
        <f t="shared" si="0"/>
        <v>1</v>
      </c>
      <c r="K29" s="237">
        <f t="shared" si="1"/>
        <v>1</v>
      </c>
      <c r="L29" s="210" t="s">
        <v>33</v>
      </c>
      <c r="M29" s="207" t="s">
        <v>29</v>
      </c>
      <c r="N29" s="211">
        <v>1941000</v>
      </c>
      <c r="O29" s="212"/>
    </row>
    <row r="30" spans="1:15" ht="56.25" x14ac:dyDescent="0.2">
      <c r="A30" s="204" t="s">
        <v>23</v>
      </c>
      <c r="B30" s="50" t="s">
        <v>41</v>
      </c>
      <c r="C30" s="205" t="s">
        <v>42</v>
      </c>
      <c r="D30" s="240" t="s">
        <v>209</v>
      </c>
      <c r="E30" s="54" t="s">
        <v>143</v>
      </c>
      <c r="F30" s="45" t="s">
        <v>144</v>
      </c>
      <c r="G30" s="52">
        <v>100</v>
      </c>
      <c r="H30" s="48">
        <f t="shared" si="2"/>
        <v>1</v>
      </c>
      <c r="I30" s="52"/>
      <c r="J30" s="48">
        <f t="shared" si="0"/>
        <v>0</v>
      </c>
      <c r="K30" s="237">
        <f t="shared" si="1"/>
        <v>1</v>
      </c>
      <c r="L30" s="53" t="s">
        <v>49</v>
      </c>
      <c r="M30" s="207" t="s">
        <v>29</v>
      </c>
      <c r="N30" s="211">
        <v>3800000</v>
      </c>
      <c r="O30" s="212"/>
    </row>
    <row r="31" spans="1:15" ht="34.5" customHeight="1" x14ac:dyDescent="0.2">
      <c r="A31" s="204" t="s">
        <v>23</v>
      </c>
      <c r="B31" s="50" t="s">
        <v>24</v>
      </c>
      <c r="C31" s="205" t="s">
        <v>42</v>
      </c>
      <c r="D31" s="240" t="s">
        <v>210</v>
      </c>
      <c r="E31" s="213" t="s">
        <v>145</v>
      </c>
      <c r="F31" s="45" t="s">
        <v>47</v>
      </c>
      <c r="G31" s="52">
        <v>100</v>
      </c>
      <c r="H31" s="48">
        <f t="shared" si="2"/>
        <v>1</v>
      </c>
      <c r="I31" s="52"/>
      <c r="J31" s="48">
        <f t="shared" si="0"/>
        <v>0</v>
      </c>
      <c r="K31" s="237">
        <f t="shared" si="1"/>
        <v>1</v>
      </c>
      <c r="L31" s="53" t="s">
        <v>48</v>
      </c>
      <c r="M31" s="207" t="s">
        <v>29</v>
      </c>
      <c r="N31" s="211">
        <v>1000000</v>
      </c>
      <c r="O31" s="212"/>
    </row>
    <row r="32" spans="1:15" ht="56.25" x14ac:dyDescent="0.2">
      <c r="A32" s="204" t="s">
        <v>23</v>
      </c>
      <c r="B32" s="50" t="s">
        <v>41</v>
      </c>
      <c r="C32" s="205" t="s">
        <v>42</v>
      </c>
      <c r="D32" s="240" t="s">
        <v>211</v>
      </c>
      <c r="E32" s="213" t="s">
        <v>146</v>
      </c>
      <c r="F32" s="45" t="s">
        <v>27</v>
      </c>
      <c r="G32" s="52"/>
      <c r="H32" s="48">
        <f t="shared" si="2"/>
        <v>0</v>
      </c>
      <c r="I32" s="52">
        <v>100</v>
      </c>
      <c r="J32" s="48">
        <f t="shared" si="0"/>
        <v>1</v>
      </c>
      <c r="K32" s="237">
        <f t="shared" si="1"/>
        <v>1</v>
      </c>
      <c r="L32" s="53" t="s">
        <v>45</v>
      </c>
      <c r="M32" s="207" t="s">
        <v>29</v>
      </c>
      <c r="N32" s="211">
        <v>15000000</v>
      </c>
      <c r="O32" s="212"/>
    </row>
    <row r="33" spans="1:15" ht="12" thickBot="1" x14ac:dyDescent="0.25">
      <c r="A33" s="214"/>
      <c r="B33" s="217" t="s">
        <v>57</v>
      </c>
      <c r="C33" s="218"/>
      <c r="D33" s="219"/>
      <c r="E33" s="220"/>
      <c r="F33" s="221"/>
      <c r="G33" s="221"/>
      <c r="H33" s="222">
        <f>SUM(H14:H32)</f>
        <v>10</v>
      </c>
      <c r="I33" s="221"/>
      <c r="J33" s="222">
        <f>SUM(J14:J32)</f>
        <v>9</v>
      </c>
      <c r="K33" s="239">
        <f>SUM(K14:K32)</f>
        <v>18</v>
      </c>
      <c r="L33" s="221"/>
      <c r="M33" s="220"/>
      <c r="N33" s="231">
        <f>SUM(N14:N32)</f>
        <v>125028457.77</v>
      </c>
      <c r="O33" s="231">
        <f>SUM(O14:O32)</f>
        <v>7000000</v>
      </c>
    </row>
    <row r="34" spans="1:15" ht="12" thickBot="1" x14ac:dyDescent="0.25">
      <c r="A34" s="215" t="s">
        <v>58</v>
      </c>
      <c r="B34" s="223"/>
      <c r="C34" s="224"/>
      <c r="D34" s="225"/>
      <c r="E34" s="223"/>
      <c r="F34" s="223"/>
      <c r="G34" s="223"/>
      <c r="H34" s="226">
        <f>IF(OR(H33=0),0,H33/K33)</f>
        <v>0.55555555555555558</v>
      </c>
      <c r="I34" s="223"/>
      <c r="J34" s="226">
        <f>IF(OR(J33=0),0,J33/K33)</f>
        <v>0.5</v>
      </c>
      <c r="K34" s="226">
        <f>SUM(K14:K32)/K33</f>
        <v>1</v>
      </c>
      <c r="L34" s="223"/>
      <c r="M34" s="223"/>
      <c r="N34" s="223"/>
      <c r="O34" s="223"/>
    </row>
    <row r="35" spans="1:15" ht="12" thickBot="1" x14ac:dyDescent="0.25">
      <c r="A35" s="74"/>
      <c r="B35" s="76">
        <f>IF(OR([1]RESTRINGIDOP1!B9=0),0,[1]RESTRINGIDOP1!B9/[1]RESTRINGIDOP1!B8)</f>
        <v>0.66666666666666663</v>
      </c>
      <c r="C35" s="75" t="s">
        <v>59</v>
      </c>
      <c r="D35" s="77"/>
      <c r="E35" s="75"/>
      <c r="F35" s="75"/>
      <c r="G35" s="75"/>
      <c r="H35" s="79">
        <f>IF(OR(B35=0),0,([1]RESTRINGIDOP1!C5/[1]RESTRINGIDOP1!B9))</f>
        <v>0.5</v>
      </c>
      <c r="I35" s="75"/>
      <c r="J35" s="79">
        <f>IF(OR(B35=0),0,([1]RESTRINGIDOP1!D5/[1]RESTRINGIDOP1!B9))</f>
        <v>0.5</v>
      </c>
      <c r="K35" s="79">
        <f>(H35+J35)</f>
        <v>1</v>
      </c>
      <c r="L35" s="75"/>
      <c r="M35" s="75"/>
      <c r="N35" s="75"/>
      <c r="O35" s="75"/>
    </row>
    <row r="36" spans="1:15" ht="12" thickBot="1" x14ac:dyDescent="0.25">
      <c r="A36" s="216"/>
      <c r="B36" s="227">
        <f>IF(OR([1]RESTRINGIDOP1!B10=0),0,[1]RESTRINGIDOP1!B10/[1]RESTRINGIDOP1!B8)</f>
        <v>0.33333333333333331</v>
      </c>
      <c r="C36" s="228" t="s">
        <v>60</v>
      </c>
      <c r="D36" s="229"/>
      <c r="E36" s="228"/>
      <c r="F36" s="228"/>
      <c r="G36" s="228"/>
      <c r="H36" s="230">
        <f>IF(OR(B36=0),0,([1]RESTRINGIDOP1!F5/[1]RESTRINGIDOP1!B10))</f>
        <v>0.66666666666666663</v>
      </c>
      <c r="I36" s="228"/>
      <c r="J36" s="230">
        <f>IF(OR(B36=0),0,([1]RESTRINGIDOP1!G5/[1]RESTRINGIDOP1!B10))</f>
        <v>0.33333333333333331</v>
      </c>
      <c r="K36" s="230">
        <f>H36+J36</f>
        <v>1</v>
      </c>
      <c r="L36" s="228"/>
      <c r="M36" s="228"/>
      <c r="N36" s="228"/>
      <c r="O36" s="228"/>
    </row>
    <row r="37" spans="1:15" ht="12" thickBot="1" x14ac:dyDescent="0.25">
      <c r="A37" s="74"/>
      <c r="B37" s="85">
        <f>K33</f>
        <v>18</v>
      </c>
      <c r="C37" s="75" t="s">
        <v>61</v>
      </c>
      <c r="D37" s="77"/>
      <c r="E37" s="75"/>
      <c r="F37" s="75"/>
      <c r="G37" s="75"/>
      <c r="H37" s="76"/>
      <c r="I37" s="75"/>
      <c r="J37" s="76"/>
      <c r="K37" s="76"/>
      <c r="L37" s="75"/>
      <c r="M37" s="75"/>
      <c r="N37" s="75"/>
      <c r="O37" s="75"/>
    </row>
  </sheetData>
  <autoFilter ref="A11:O38" xr:uid="{15A12E45-BFEB-4AA4-8B53-EC6C99AA56A6}">
    <filterColumn colId="2" showButton="0"/>
    <filterColumn colId="3" showButton="0"/>
    <filterColumn colId="6" showButton="0"/>
    <filterColumn colId="7" showButton="0"/>
    <filterColumn colId="8" showButton="0"/>
    <filterColumn colId="9" showButton="0"/>
    <filterColumn colId="13" showButton="0"/>
  </autoFilter>
  <mergeCells count="18">
    <mergeCell ref="N12:N13"/>
    <mergeCell ref="O12:O13"/>
    <mergeCell ref="A11:A12"/>
    <mergeCell ref="B11:B13"/>
    <mergeCell ref="C11:E12"/>
    <mergeCell ref="F11:F13"/>
    <mergeCell ref="G11:K11"/>
    <mergeCell ref="L11:L13"/>
    <mergeCell ref="M11:M13"/>
    <mergeCell ref="N11:O11"/>
    <mergeCell ref="G12:G13"/>
    <mergeCell ref="I12:I13"/>
    <mergeCell ref="K12:K13"/>
    <mergeCell ref="A3:F3"/>
    <mergeCell ref="A5:F5"/>
    <mergeCell ref="A7:O7"/>
    <mergeCell ref="A8:O8"/>
    <mergeCell ref="B10:O10"/>
  </mergeCells>
  <phoneticPr fontId="13" type="noConversion"/>
  <dataValidations count="7">
    <dataValidation type="list" errorStyle="information" allowBlank="1" showInputMessage="1" showErrorMessage="1" error="Tiene que seleccionar el área estratégica con la que se vincula el objetivo y la meta que se formula, según datos incorporados en la hoja &quot;Marco General&quot;." prompt="Seleccione una Área estratégica. No dejar en blanco o en &quot;0,0&quot; estos espacios." sqref="A14:A32" xr:uid="{7094F556-F7D3-44C0-8B07-5F913A88B664}">
      <formula1>$A$45:$A$66</formula1>
    </dataValidation>
    <dataValidation type="list" allowBlank="1" showInputMessage="1" showErrorMessage="1" sqref="M14:M32" xr:uid="{1C558996-577D-4B74-B946-44798D0EBC9A}">
      <formula1>$A$41:$A$44</formula1>
    </dataValidation>
    <dataValidation type="list" allowBlank="1" showInputMessage="1" showErrorMessage="1" sqref="C14:C15 C17:C32" xr:uid="{0F5F2D75-0D2B-481E-A80B-04E230A1AAB0}">
      <formula1>$A$39:$A$40</formula1>
    </dataValidation>
    <dataValidation type="list" allowBlank="1" showInputMessage="1" showErrorMessage="1" sqref="C16" xr:uid="{23B39082-55A9-47E8-A47C-6DCD40FEDF00}">
      <formula1>#REF!</formula1>
    </dataValidation>
    <dataValidation type="list" errorStyle="information" allowBlank="1" showInputMessage="1" showErrorMessage="1" error="Tiene que seleccionar el área estratégica con la que se vincula el objetivo y la meta que se formula, según datos incorporados en la hoja &quot;Marco General&quot;." prompt="Seleccione una Área estratégica. No dejar en blanco o en &quot;0,0&quot; estos espacios." sqref="A27" xr:uid="{668A89B4-6728-467B-BA7E-A03D99199751}">
      <formula1>$A$40:$A$61</formula1>
    </dataValidation>
    <dataValidation type="list" allowBlank="1" showInputMessage="1" showErrorMessage="1" sqref="C27" xr:uid="{3EF5914C-1596-495D-AE40-429707DD8E57}">
      <formula1>$A$34:$A$35</formula1>
    </dataValidation>
    <dataValidation type="list" allowBlank="1" showInputMessage="1" showErrorMessage="1" sqref="L27" xr:uid="{74FE351F-C4BC-4A55-AC8B-12DB3330DFA9}">
      <formula1>$A$36:$A$39</formula1>
    </dataValidation>
  </dataValidations>
  <pageMargins left="0.56000000000000005" right="0.18" top="0.74803149606299213" bottom="0.74803149606299213" header="0.31496062992125984" footer="0.31496062992125984"/>
  <pageSetup scale="80"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4FF8E-25CD-403F-AAE8-0D872B2AE8C0}">
  <dimension ref="A1:R29"/>
  <sheetViews>
    <sheetView topLeftCell="A8" workbookViewId="0">
      <selection activeCell="H16" sqref="H16"/>
    </sheetView>
  </sheetViews>
  <sheetFormatPr baseColWidth="10" defaultColWidth="10.85546875" defaultRowHeight="11.25" x14ac:dyDescent="0.2"/>
  <cols>
    <col min="1" max="1" width="12.42578125" style="20" customWidth="1"/>
    <col min="2" max="3" width="0" style="20" hidden="1" customWidth="1"/>
    <col min="4" max="4" width="15.42578125" style="20" customWidth="1"/>
    <col min="5" max="5" width="6.7109375" style="20" customWidth="1"/>
    <col min="6" max="6" width="4.85546875" style="20" customWidth="1"/>
    <col min="7" max="7" width="15.5703125" style="20" customWidth="1"/>
    <col min="8" max="8" width="10.42578125" style="20" customWidth="1"/>
    <col min="9" max="12" width="4.7109375" style="20" customWidth="1"/>
    <col min="13" max="13" width="11" style="20" hidden="1" customWidth="1"/>
    <col min="14" max="15" width="10.85546875" style="20"/>
    <col min="16" max="16" width="9.140625" style="20" customWidth="1"/>
    <col min="17" max="17" width="10.28515625" style="20" customWidth="1"/>
    <col min="18" max="18" width="11.5703125" style="20" customWidth="1"/>
    <col min="19" max="16384" width="10.85546875" style="20"/>
  </cols>
  <sheetData>
    <row r="1" spans="1:18" x14ac:dyDescent="0.2">
      <c r="A1" s="17" t="str">
        <f>'[1]PROGRAMA I'!A1</f>
        <v>PLAN OPERATIVO ANUAL</v>
      </c>
      <c r="B1" s="17"/>
      <c r="C1" s="17"/>
      <c r="D1" s="86"/>
      <c r="E1" s="86"/>
      <c r="F1" s="18"/>
      <c r="G1" s="86"/>
      <c r="H1" s="86"/>
      <c r="I1" s="19"/>
      <c r="J1" s="19"/>
      <c r="K1" s="19"/>
      <c r="L1" s="19"/>
      <c r="M1" s="19"/>
      <c r="N1" s="19"/>
      <c r="O1" s="19"/>
      <c r="P1" s="19"/>
      <c r="Q1" s="19"/>
      <c r="R1" s="19"/>
    </row>
    <row r="2" spans="1:18" x14ac:dyDescent="0.2">
      <c r="A2" s="17" t="str">
        <f>'[1]PROGRAMA I'!A2</f>
        <v>Municipalidad de Orotina</v>
      </c>
      <c r="B2" s="17"/>
      <c r="C2" s="17"/>
      <c r="D2" s="86"/>
      <c r="E2" s="86"/>
      <c r="F2" s="18"/>
      <c r="G2" s="86"/>
      <c r="H2" s="86"/>
      <c r="I2" s="19"/>
      <c r="J2" s="19"/>
      <c r="K2" s="19"/>
      <c r="L2" s="19"/>
      <c r="M2" s="19"/>
      <c r="N2" s="19"/>
      <c r="O2" s="19"/>
      <c r="P2" s="19"/>
      <c r="Q2" s="19"/>
      <c r="R2" s="19"/>
    </row>
    <row r="3" spans="1:18" x14ac:dyDescent="0.2">
      <c r="A3" s="86">
        <f>'[1]PROGRAMA I'!A3</f>
        <v>2019</v>
      </c>
      <c r="B3" s="86"/>
      <c r="C3" s="86"/>
      <c r="D3" s="19"/>
      <c r="E3" s="19"/>
      <c r="F3" s="21"/>
      <c r="G3" s="19"/>
      <c r="H3" s="19"/>
      <c r="I3" s="19"/>
      <c r="J3" s="19"/>
      <c r="K3" s="19"/>
      <c r="L3" s="19"/>
      <c r="M3" s="19"/>
      <c r="N3" s="19"/>
      <c r="O3" s="19"/>
      <c r="P3" s="19"/>
      <c r="Q3" s="19"/>
      <c r="R3" s="19"/>
    </row>
    <row r="4" spans="1:18" x14ac:dyDescent="0.2">
      <c r="A4" s="17" t="s">
        <v>1</v>
      </c>
      <c r="B4" s="17"/>
      <c r="C4" s="17"/>
      <c r="D4" s="17"/>
      <c r="E4" s="17"/>
      <c r="F4" s="18"/>
      <c r="G4" s="17"/>
      <c r="H4" s="17"/>
      <c r="I4" s="19"/>
      <c r="J4" s="19"/>
      <c r="K4" s="19"/>
      <c r="L4" s="19"/>
      <c r="M4" s="19"/>
      <c r="N4" s="19"/>
      <c r="O4" s="19"/>
      <c r="P4" s="19"/>
      <c r="Q4" s="19"/>
      <c r="R4" s="19"/>
    </row>
    <row r="5" spans="1:18" x14ac:dyDescent="0.2">
      <c r="A5" s="266" t="s">
        <v>96</v>
      </c>
      <c r="B5" s="266"/>
      <c r="C5" s="266"/>
      <c r="D5" s="266"/>
      <c r="E5" s="266"/>
      <c r="F5" s="266"/>
      <c r="G5" s="266"/>
      <c r="H5" s="266"/>
      <c r="I5" s="22"/>
      <c r="J5" s="22"/>
      <c r="K5" s="19"/>
      <c r="L5" s="22"/>
      <c r="M5" s="22"/>
      <c r="N5" s="22"/>
      <c r="O5" s="22"/>
      <c r="P5" s="22"/>
      <c r="Q5" s="22"/>
      <c r="R5" s="22"/>
    </row>
    <row r="6" spans="1:18" x14ac:dyDescent="0.2">
      <c r="A6" s="23"/>
      <c r="B6" s="23"/>
      <c r="C6" s="23"/>
      <c r="D6" s="23"/>
      <c r="E6" s="23"/>
      <c r="F6" s="24"/>
      <c r="G6" s="23"/>
      <c r="H6" s="23"/>
      <c r="I6" s="22"/>
      <c r="J6" s="22"/>
      <c r="K6" s="22"/>
      <c r="L6" s="22"/>
      <c r="M6" s="22"/>
      <c r="N6" s="22"/>
      <c r="O6" s="22"/>
      <c r="P6" s="22"/>
      <c r="Q6" s="22"/>
      <c r="R6" s="22"/>
    </row>
    <row r="7" spans="1:18" x14ac:dyDescent="0.2">
      <c r="A7" s="25" t="s">
        <v>97</v>
      </c>
      <c r="B7" s="25"/>
      <c r="C7" s="25"/>
      <c r="D7" s="25"/>
      <c r="E7" s="25"/>
      <c r="F7" s="24"/>
      <c r="G7" s="25"/>
      <c r="H7" s="25"/>
      <c r="I7" s="25"/>
      <c r="J7" s="25"/>
      <c r="K7" s="25"/>
      <c r="L7" s="25"/>
      <c r="M7" s="25"/>
      <c r="N7" s="25"/>
      <c r="O7" s="25"/>
      <c r="P7" s="25"/>
      <c r="Q7" s="25"/>
      <c r="R7" s="25"/>
    </row>
    <row r="8" spans="1:18" x14ac:dyDescent="0.2">
      <c r="A8" s="25"/>
      <c r="B8" s="25"/>
      <c r="C8" s="25"/>
      <c r="D8" s="25"/>
      <c r="E8" s="25"/>
      <c r="F8" s="24"/>
      <c r="G8" s="25"/>
      <c r="H8" s="25"/>
      <c r="I8" s="25"/>
      <c r="J8" s="25"/>
      <c r="K8" s="25"/>
      <c r="L8" s="25"/>
      <c r="M8" s="25"/>
      <c r="N8" s="25"/>
      <c r="O8" s="25"/>
      <c r="P8" s="25"/>
      <c r="Q8" s="25"/>
      <c r="R8" s="25"/>
    </row>
    <row r="9" spans="1:18" x14ac:dyDescent="0.2">
      <c r="A9" s="25" t="s">
        <v>98</v>
      </c>
      <c r="B9" s="25"/>
      <c r="C9" s="25"/>
      <c r="D9" s="25"/>
      <c r="E9" s="25"/>
      <c r="F9" s="24"/>
      <c r="G9" s="25"/>
      <c r="H9" s="25"/>
      <c r="I9" s="25"/>
      <c r="J9" s="25"/>
      <c r="K9" s="25"/>
      <c r="L9" s="25"/>
      <c r="M9" s="25"/>
      <c r="N9" s="25"/>
      <c r="O9" s="25"/>
      <c r="P9" s="25"/>
      <c r="Q9" s="25"/>
      <c r="R9" s="25"/>
    </row>
    <row r="10" spans="1:18" ht="12" thickBot="1" x14ac:dyDescent="0.25">
      <c r="A10" s="26"/>
      <c r="B10" s="26"/>
      <c r="C10" s="26"/>
      <c r="D10" s="26"/>
      <c r="E10" s="26"/>
      <c r="F10" s="18"/>
      <c r="G10" s="26"/>
      <c r="H10" s="26"/>
      <c r="I10" s="26"/>
      <c r="J10" s="26"/>
      <c r="K10" s="26"/>
      <c r="L10" s="26"/>
      <c r="M10" s="26"/>
      <c r="N10" s="26"/>
      <c r="O10" s="26"/>
      <c r="P10" s="26"/>
      <c r="Q10" s="26"/>
      <c r="R10" s="26"/>
    </row>
    <row r="11" spans="1:18" ht="34.5" thickBot="1" x14ac:dyDescent="0.25">
      <c r="A11" s="27" t="s">
        <v>2</v>
      </c>
      <c r="B11" s="28"/>
      <c r="C11" s="28"/>
      <c r="D11" s="297" t="s">
        <v>62</v>
      </c>
      <c r="E11" s="268"/>
      <c r="F11" s="268"/>
      <c r="G11" s="268"/>
      <c r="H11" s="268"/>
      <c r="I11" s="268"/>
      <c r="J11" s="268"/>
      <c r="K11" s="268"/>
      <c r="L11" s="268"/>
      <c r="M11" s="268"/>
      <c r="N11" s="268"/>
      <c r="O11" s="268"/>
      <c r="P11" s="268"/>
      <c r="Q11" s="268"/>
      <c r="R11" s="269"/>
    </row>
    <row r="12" spans="1:18" ht="11.1" customHeight="1" thickBot="1" x14ac:dyDescent="0.25">
      <c r="A12" s="272" t="s">
        <v>4</v>
      </c>
      <c r="B12" s="272" t="s">
        <v>63</v>
      </c>
      <c r="C12" s="272" t="s">
        <v>64</v>
      </c>
      <c r="D12" s="270" t="s">
        <v>5</v>
      </c>
      <c r="E12" s="277" t="s">
        <v>6</v>
      </c>
      <c r="F12" s="278"/>
      <c r="G12" s="279"/>
      <c r="H12" s="283" t="s">
        <v>7</v>
      </c>
      <c r="I12" s="286" t="s">
        <v>8</v>
      </c>
      <c r="J12" s="287"/>
      <c r="K12" s="287"/>
      <c r="L12" s="287"/>
      <c r="M12" s="288"/>
      <c r="N12" s="270" t="s">
        <v>9</v>
      </c>
      <c r="O12" s="270" t="s">
        <v>65</v>
      </c>
      <c r="P12" s="29"/>
      <c r="Q12" s="290" t="s">
        <v>11</v>
      </c>
      <c r="R12" s="274"/>
    </row>
    <row r="13" spans="1:18" ht="21.6" customHeight="1" thickBot="1" x14ac:dyDescent="0.25">
      <c r="A13" s="273"/>
      <c r="B13" s="298"/>
      <c r="C13" s="298"/>
      <c r="D13" s="289"/>
      <c r="E13" s="280"/>
      <c r="F13" s="281"/>
      <c r="G13" s="282"/>
      <c r="H13" s="284"/>
      <c r="I13" s="291" t="s">
        <v>66</v>
      </c>
      <c r="J13" s="30" t="s">
        <v>13</v>
      </c>
      <c r="K13" s="291" t="s">
        <v>67</v>
      </c>
      <c r="L13" s="30" t="s">
        <v>13</v>
      </c>
      <c r="M13" s="293" t="s">
        <v>15</v>
      </c>
      <c r="N13" s="289"/>
      <c r="O13" s="289"/>
      <c r="P13" s="31" t="s">
        <v>68</v>
      </c>
      <c r="Q13" s="270" t="s">
        <v>16</v>
      </c>
      <c r="R13" s="270" t="s">
        <v>17</v>
      </c>
    </row>
    <row r="14" spans="1:18" ht="21.6" customHeight="1" thickBot="1" x14ac:dyDescent="0.25">
      <c r="A14" s="32" t="s">
        <v>18</v>
      </c>
      <c r="B14" s="299"/>
      <c r="C14" s="299"/>
      <c r="D14" s="289"/>
      <c r="E14" s="33" t="s">
        <v>19</v>
      </c>
      <c r="F14" s="34" t="s">
        <v>20</v>
      </c>
      <c r="G14" s="35" t="s">
        <v>21</v>
      </c>
      <c r="H14" s="284"/>
      <c r="I14" s="295" t="s">
        <v>22</v>
      </c>
      <c r="J14" s="36"/>
      <c r="K14" s="295" t="s">
        <v>22</v>
      </c>
      <c r="L14" s="36"/>
      <c r="M14" s="296"/>
      <c r="N14" s="289"/>
      <c r="O14" s="289"/>
      <c r="P14" s="37" t="s">
        <v>69</v>
      </c>
      <c r="Q14" s="271"/>
      <c r="R14" s="271"/>
    </row>
    <row r="15" spans="1:18" ht="78.75" x14ac:dyDescent="0.2">
      <c r="A15" s="38" t="s">
        <v>70</v>
      </c>
      <c r="B15" s="39"/>
      <c r="C15" s="39"/>
      <c r="D15" s="40" t="s">
        <v>71</v>
      </c>
      <c r="E15" s="41" t="s">
        <v>25</v>
      </c>
      <c r="F15" s="244" t="s">
        <v>212</v>
      </c>
      <c r="G15" s="245" t="s">
        <v>72</v>
      </c>
      <c r="H15" s="40" t="s">
        <v>73</v>
      </c>
      <c r="I15" s="42">
        <v>0</v>
      </c>
      <c r="J15" s="43">
        <f>IF(OR(I15=0),0,(I15/(I15+K15)))</f>
        <v>0</v>
      </c>
      <c r="K15" s="42">
        <v>100</v>
      </c>
      <c r="L15" s="43">
        <f>IF(OR(K15=0),0,(K15/(I15+K15)))</f>
        <v>1</v>
      </c>
      <c r="M15" s="44">
        <f>J15+L15</f>
        <v>1</v>
      </c>
      <c r="N15" s="40" t="s">
        <v>74</v>
      </c>
      <c r="O15" s="45" t="s">
        <v>75</v>
      </c>
      <c r="P15" s="40" t="s">
        <v>76</v>
      </c>
      <c r="Q15" s="46"/>
      <c r="R15" s="58">
        <v>22980079.809999999</v>
      </c>
    </row>
    <row r="16" spans="1:18" ht="90.75" thickBot="1" x14ac:dyDescent="0.25">
      <c r="A16" s="38" t="s">
        <v>77</v>
      </c>
      <c r="B16" s="39"/>
      <c r="C16" s="39"/>
      <c r="D16" s="15" t="s">
        <v>78</v>
      </c>
      <c r="E16" s="47" t="s">
        <v>25</v>
      </c>
      <c r="F16" s="246" t="s">
        <v>241</v>
      </c>
      <c r="G16" s="241" t="s">
        <v>242</v>
      </c>
      <c r="H16" s="15" t="s">
        <v>79</v>
      </c>
      <c r="I16" s="42">
        <v>100</v>
      </c>
      <c r="J16" s="48">
        <f t="shared" ref="J16:J24" si="0">IF(OR(I16=0),0,(I16/(I16+K16)))</f>
        <v>1</v>
      </c>
      <c r="K16" s="42">
        <v>0</v>
      </c>
      <c r="L16" s="48">
        <f t="shared" ref="L16:L24" si="1">IF(OR(K16=0),0,(K16/(I16+K16)))</f>
        <v>0</v>
      </c>
      <c r="M16" s="49">
        <f t="shared" ref="M16:M24" si="2">J16+L16</f>
        <v>1</v>
      </c>
      <c r="N16" s="15" t="s">
        <v>80</v>
      </c>
      <c r="O16" s="45" t="s">
        <v>85</v>
      </c>
      <c r="P16" s="15" t="s">
        <v>76</v>
      </c>
      <c r="Q16" s="46">
        <f>1213977.89-897500</f>
        <v>316477.8899999999</v>
      </c>
      <c r="R16" s="58"/>
    </row>
    <row r="17" spans="1:18" ht="79.5" thickBot="1" x14ac:dyDescent="0.25">
      <c r="A17" s="38" t="s">
        <v>70</v>
      </c>
      <c r="B17" s="39"/>
      <c r="C17" s="39"/>
      <c r="D17" s="40" t="s">
        <v>71</v>
      </c>
      <c r="E17" s="47" t="s">
        <v>25</v>
      </c>
      <c r="F17" s="244" t="s">
        <v>213</v>
      </c>
      <c r="G17" s="241" t="s">
        <v>82</v>
      </c>
      <c r="H17" s="40" t="s">
        <v>73</v>
      </c>
      <c r="I17" s="42"/>
      <c r="J17" s="48">
        <f t="shared" si="0"/>
        <v>0</v>
      </c>
      <c r="K17" s="42">
        <v>100</v>
      </c>
      <c r="L17" s="48">
        <f t="shared" si="1"/>
        <v>1</v>
      </c>
      <c r="M17" s="49">
        <f t="shared" si="2"/>
        <v>1</v>
      </c>
      <c r="N17" s="15" t="s">
        <v>74</v>
      </c>
      <c r="O17" s="45" t="s">
        <v>75</v>
      </c>
      <c r="P17" s="15" t="s">
        <v>76</v>
      </c>
      <c r="Q17" s="46"/>
      <c r="R17" s="58">
        <v>1199773.27</v>
      </c>
    </row>
    <row r="18" spans="1:18" ht="45.75" thickBot="1" x14ac:dyDescent="0.25">
      <c r="A18" s="38" t="s">
        <v>169</v>
      </c>
      <c r="B18" s="39"/>
      <c r="C18" s="39"/>
      <c r="D18" s="50" t="s">
        <v>177</v>
      </c>
      <c r="E18" s="39" t="s">
        <v>42</v>
      </c>
      <c r="F18" s="244" t="s">
        <v>214</v>
      </c>
      <c r="G18" s="241" t="s">
        <v>178</v>
      </c>
      <c r="H18" s="40" t="s">
        <v>73</v>
      </c>
      <c r="I18" s="42"/>
      <c r="J18" s="48">
        <f t="shared" si="0"/>
        <v>0</v>
      </c>
      <c r="K18" s="42">
        <v>100</v>
      </c>
      <c r="L18" s="48">
        <f t="shared" si="1"/>
        <v>1</v>
      </c>
      <c r="M18" s="49">
        <f t="shared" si="2"/>
        <v>1</v>
      </c>
      <c r="N18" s="15" t="s">
        <v>179</v>
      </c>
      <c r="O18" s="45" t="s">
        <v>180</v>
      </c>
      <c r="P18" s="15" t="s">
        <v>76</v>
      </c>
      <c r="Q18" s="46"/>
      <c r="R18" s="88">
        <v>4076067.06</v>
      </c>
    </row>
    <row r="19" spans="1:18" ht="57" thickBot="1" x14ac:dyDescent="0.25">
      <c r="A19" s="38" t="s">
        <v>77</v>
      </c>
      <c r="B19" s="39"/>
      <c r="C19" s="39"/>
      <c r="D19" s="50" t="s">
        <v>83</v>
      </c>
      <c r="E19" s="47" t="s">
        <v>25</v>
      </c>
      <c r="F19" s="244" t="s">
        <v>215</v>
      </c>
      <c r="G19" s="241" t="s">
        <v>86</v>
      </c>
      <c r="H19" s="15" t="s">
        <v>79</v>
      </c>
      <c r="I19" s="42">
        <v>100</v>
      </c>
      <c r="J19" s="48">
        <f t="shared" si="0"/>
        <v>1</v>
      </c>
      <c r="K19" s="42">
        <v>0</v>
      </c>
      <c r="L19" s="48">
        <f t="shared" si="1"/>
        <v>0</v>
      </c>
      <c r="M19" s="51">
        <f t="shared" si="2"/>
        <v>1</v>
      </c>
      <c r="N19" s="15" t="s">
        <v>80</v>
      </c>
      <c r="O19" s="15" t="s">
        <v>85</v>
      </c>
      <c r="P19" s="15" t="s">
        <v>76</v>
      </c>
      <c r="Q19" s="46">
        <v>770000</v>
      </c>
      <c r="R19" s="58"/>
    </row>
    <row r="20" spans="1:18" ht="102" thickBot="1" x14ac:dyDescent="0.25">
      <c r="A20" s="38" t="s">
        <v>77</v>
      </c>
      <c r="B20" s="39"/>
      <c r="C20" s="39"/>
      <c r="D20" s="15" t="s">
        <v>87</v>
      </c>
      <c r="E20" s="47" t="s">
        <v>25</v>
      </c>
      <c r="F20" s="244" t="s">
        <v>216</v>
      </c>
      <c r="G20" s="241" t="s">
        <v>88</v>
      </c>
      <c r="H20" s="15" t="s">
        <v>79</v>
      </c>
      <c r="I20" s="42">
        <v>100</v>
      </c>
      <c r="J20" s="48">
        <f t="shared" si="0"/>
        <v>1</v>
      </c>
      <c r="K20" s="42">
        <v>0</v>
      </c>
      <c r="L20" s="48">
        <f t="shared" si="1"/>
        <v>0</v>
      </c>
      <c r="M20" s="49">
        <f t="shared" si="2"/>
        <v>1</v>
      </c>
      <c r="N20" s="15" t="s">
        <v>80</v>
      </c>
      <c r="O20" s="45" t="s">
        <v>89</v>
      </c>
      <c r="P20" s="15" t="s">
        <v>76</v>
      </c>
      <c r="Q20" s="46">
        <v>316477.89</v>
      </c>
      <c r="R20" s="58"/>
    </row>
    <row r="21" spans="1:18" ht="57" thickBot="1" x14ac:dyDescent="0.25">
      <c r="A21" s="38" t="s">
        <v>77</v>
      </c>
      <c r="B21" s="39"/>
      <c r="C21" s="39"/>
      <c r="D21" s="50" t="s">
        <v>83</v>
      </c>
      <c r="E21" s="39" t="s">
        <v>42</v>
      </c>
      <c r="F21" s="244" t="s">
        <v>217</v>
      </c>
      <c r="G21" s="241" t="s">
        <v>86</v>
      </c>
      <c r="H21" s="45" t="s">
        <v>27</v>
      </c>
      <c r="I21" s="52">
        <v>100</v>
      </c>
      <c r="J21" s="48">
        <f t="shared" si="0"/>
        <v>1</v>
      </c>
      <c r="K21" s="42"/>
      <c r="L21" s="48">
        <f t="shared" si="1"/>
        <v>0</v>
      </c>
      <c r="M21" s="49">
        <f t="shared" si="2"/>
        <v>1</v>
      </c>
      <c r="N21" s="53" t="s">
        <v>90</v>
      </c>
      <c r="O21" s="45" t="s">
        <v>81</v>
      </c>
      <c r="P21" s="45"/>
      <c r="Q21" s="46">
        <v>897500</v>
      </c>
      <c r="R21" s="58"/>
    </row>
    <row r="22" spans="1:18" ht="68.25" thickBot="1" x14ac:dyDescent="0.25">
      <c r="A22" s="38" t="s">
        <v>77</v>
      </c>
      <c r="B22" s="39"/>
      <c r="C22" s="39"/>
      <c r="D22" s="50" t="s">
        <v>83</v>
      </c>
      <c r="E22" s="39" t="s">
        <v>25</v>
      </c>
      <c r="F22" s="244" t="s">
        <v>218</v>
      </c>
      <c r="G22" s="241" t="s">
        <v>187</v>
      </c>
      <c r="H22" s="45" t="s">
        <v>27</v>
      </c>
      <c r="I22" s="42"/>
      <c r="J22" s="48">
        <f t="shared" si="0"/>
        <v>0</v>
      </c>
      <c r="K22" s="42">
        <v>100</v>
      </c>
      <c r="L22" s="48">
        <f t="shared" si="1"/>
        <v>1</v>
      </c>
      <c r="M22" s="49">
        <f t="shared" si="2"/>
        <v>1</v>
      </c>
      <c r="N22" s="53" t="s">
        <v>90</v>
      </c>
      <c r="O22" s="45" t="s">
        <v>81</v>
      </c>
      <c r="P22" s="45"/>
      <c r="Q22" s="46">
        <v>316477.89</v>
      </c>
      <c r="R22" s="58"/>
    </row>
    <row r="23" spans="1:18" ht="79.5" thickBot="1" x14ac:dyDescent="0.25">
      <c r="A23" s="38" t="s">
        <v>91</v>
      </c>
      <c r="B23" s="39"/>
      <c r="C23" s="39"/>
      <c r="D23" s="54" t="s">
        <v>92</v>
      </c>
      <c r="E23" s="39" t="s">
        <v>42</v>
      </c>
      <c r="F23" s="244" t="s">
        <v>219</v>
      </c>
      <c r="G23" s="241" t="s">
        <v>93</v>
      </c>
      <c r="H23" s="45" t="s">
        <v>27</v>
      </c>
      <c r="I23" s="42"/>
      <c r="J23" s="48">
        <f t="shared" si="0"/>
        <v>0</v>
      </c>
      <c r="K23" s="42">
        <v>100</v>
      </c>
      <c r="L23" s="48">
        <f t="shared" si="1"/>
        <v>1</v>
      </c>
      <c r="M23" s="49">
        <f t="shared" si="2"/>
        <v>1</v>
      </c>
      <c r="N23" s="53" t="s">
        <v>94</v>
      </c>
      <c r="O23" s="45" t="s">
        <v>95</v>
      </c>
      <c r="P23" s="45"/>
      <c r="Q23" s="46"/>
      <c r="R23" s="58">
        <v>8000000</v>
      </c>
    </row>
    <row r="24" spans="1:18" ht="45.75" thickBot="1" x14ac:dyDescent="0.25">
      <c r="A24" s="56" t="s">
        <v>105</v>
      </c>
      <c r="B24" s="59"/>
      <c r="C24" s="59"/>
      <c r="D24" s="45" t="s">
        <v>106</v>
      </c>
      <c r="E24" s="57" t="s">
        <v>42</v>
      </c>
      <c r="F24" s="244" t="s">
        <v>220</v>
      </c>
      <c r="G24" s="241" t="s">
        <v>107</v>
      </c>
      <c r="H24" s="16" t="s">
        <v>73</v>
      </c>
      <c r="I24" s="52"/>
      <c r="J24" s="48">
        <f t="shared" si="0"/>
        <v>0</v>
      </c>
      <c r="K24" s="42">
        <v>100</v>
      </c>
      <c r="L24" s="48">
        <f t="shared" si="1"/>
        <v>1</v>
      </c>
      <c r="M24" s="49">
        <f t="shared" si="2"/>
        <v>1</v>
      </c>
      <c r="N24" s="15" t="s">
        <v>108</v>
      </c>
      <c r="O24" s="87" t="s">
        <v>109</v>
      </c>
      <c r="P24" s="87" t="s">
        <v>104</v>
      </c>
      <c r="Q24" s="55"/>
      <c r="R24" s="88">
        <v>11560092.77</v>
      </c>
    </row>
    <row r="25" spans="1:18" ht="12" thickBot="1" x14ac:dyDescent="0.25">
      <c r="A25" s="60"/>
      <c r="B25" s="60"/>
      <c r="C25" s="60"/>
      <c r="D25" s="61" t="s">
        <v>57</v>
      </c>
      <c r="E25" s="62"/>
      <c r="F25" s="63"/>
      <c r="G25" s="64"/>
      <c r="H25" s="65"/>
      <c r="I25" s="65"/>
      <c r="J25" s="66">
        <f>SUM(J15:J24)</f>
        <v>4</v>
      </c>
      <c r="K25" s="65"/>
      <c r="L25" s="66">
        <f>SUM(L15:L24)</f>
        <v>6</v>
      </c>
      <c r="M25" s="67">
        <f>SUM(M15:M24)</f>
        <v>10</v>
      </c>
      <c r="N25" s="65"/>
      <c r="O25" s="64"/>
      <c r="P25" s="68"/>
      <c r="Q25" s="68">
        <f>SUM(Q15:Q24)</f>
        <v>2616933.67</v>
      </c>
      <c r="R25" s="68">
        <f>SUM(R15:R24)</f>
        <v>47816012.909999996</v>
      </c>
    </row>
    <row r="26" spans="1:18" ht="12" thickBot="1" x14ac:dyDescent="0.25">
      <c r="A26" s="69" t="s">
        <v>58</v>
      </c>
      <c r="B26" s="70"/>
      <c r="C26" s="70"/>
      <c r="D26" s="70"/>
      <c r="E26" s="71"/>
      <c r="F26" s="72"/>
      <c r="G26" s="70"/>
      <c r="H26" s="70"/>
      <c r="I26" s="70"/>
      <c r="J26" s="73">
        <f>IF(OR(J25=0),0,J25/M25)</f>
        <v>0.4</v>
      </c>
      <c r="K26" s="70"/>
      <c r="L26" s="73">
        <f>IF(OR(L25=0),0,L25/M25)</f>
        <v>0.6</v>
      </c>
      <c r="M26" s="73">
        <f>SUM(M15:M24)/M25</f>
        <v>1</v>
      </c>
      <c r="N26" s="70"/>
      <c r="O26" s="70"/>
      <c r="P26" s="70"/>
      <c r="Q26" s="70"/>
      <c r="R26" s="110"/>
    </row>
    <row r="27" spans="1:18" ht="12" thickBot="1" x14ac:dyDescent="0.25">
      <c r="A27" s="74"/>
      <c r="B27" s="75"/>
      <c r="C27" s="75"/>
      <c r="D27" s="76">
        <f>IF(OR([1]RESTRINGIDOP2!B9=0),0,[1]RESTRINGIDOP2!B9/[1]RESTRINGIDOP2!B8)</f>
        <v>0.6</v>
      </c>
      <c r="E27" s="75" t="s">
        <v>59</v>
      </c>
      <c r="F27" s="77"/>
      <c r="G27" s="78"/>
      <c r="H27" s="75"/>
      <c r="I27" s="75"/>
      <c r="J27" s="79">
        <f>IF(OR(D27=0),0,([1]RESTRINGIDOP2!C5/[1]RESTRINGIDOP2!B9))</f>
        <v>0</v>
      </c>
      <c r="K27" s="75"/>
      <c r="L27" s="79">
        <f>IF(OR(D27=0),0,([1]RESTRINGIDOP2!D5/[1]RESTRINGIDOP2!B9))</f>
        <v>1</v>
      </c>
      <c r="M27" s="79">
        <f>(J27+L27)</f>
        <v>1</v>
      </c>
      <c r="N27" s="75"/>
      <c r="O27" s="75"/>
      <c r="P27" s="75"/>
      <c r="Q27" s="75"/>
      <c r="R27" s="111"/>
    </row>
    <row r="28" spans="1:18" ht="12" thickBot="1" x14ac:dyDescent="0.25">
      <c r="A28" s="80"/>
      <c r="B28" s="81"/>
      <c r="C28" s="81"/>
      <c r="D28" s="82">
        <f>IF(OR([1]RESTRINGIDOP2!B10=0),0,[1]RESTRINGIDOP2!B10/[1]RESTRINGIDOP2!B8)</f>
        <v>0.4</v>
      </c>
      <c r="E28" s="81" t="s">
        <v>60</v>
      </c>
      <c r="F28" s="83"/>
      <c r="G28" s="81"/>
      <c r="H28" s="81"/>
      <c r="I28" s="81"/>
      <c r="J28" s="84">
        <f>IF(OR(D28=0),0,([1]RESTRINGIDOP2!F5/[1]RESTRINGIDOP2!B10))</f>
        <v>0.25</v>
      </c>
      <c r="K28" s="75"/>
      <c r="L28" s="79">
        <f>IF(OR(D28=0),0,([1]RESTRINGIDOP2!G5/[1]RESTRINGIDOP2!B10))</f>
        <v>0.75</v>
      </c>
      <c r="M28" s="79">
        <f>J28+L28</f>
        <v>1</v>
      </c>
      <c r="N28" s="75"/>
      <c r="O28" s="75"/>
      <c r="P28" s="75"/>
      <c r="Q28" s="75"/>
      <c r="R28" s="111"/>
    </row>
    <row r="29" spans="1:18" ht="12" thickBot="1" x14ac:dyDescent="0.25">
      <c r="A29" s="74"/>
      <c r="B29" s="75"/>
      <c r="C29" s="75"/>
      <c r="D29" s="85">
        <f>M25</f>
        <v>10</v>
      </c>
      <c r="E29" s="75" t="s">
        <v>61</v>
      </c>
      <c r="F29" s="77"/>
      <c r="G29" s="75"/>
      <c r="H29" s="75"/>
      <c r="I29" s="75"/>
      <c r="J29" s="76"/>
      <c r="K29" s="75"/>
      <c r="L29" s="76"/>
      <c r="M29" s="76"/>
      <c r="N29" s="75"/>
      <c r="O29" s="75"/>
      <c r="P29" s="75"/>
      <c r="Q29" s="75"/>
      <c r="R29" s="111"/>
    </row>
  </sheetData>
  <autoFilter ref="A12:R29" xr:uid="{E7E86155-8921-430A-B4BA-05D157C0C14C}">
    <filterColumn colId="4" showButton="0"/>
    <filterColumn colId="5" showButton="0"/>
    <filterColumn colId="8" showButton="0"/>
    <filterColumn colId="9" showButton="0"/>
    <filterColumn colId="10" showButton="0"/>
    <filterColumn colId="11" showButton="0"/>
    <filterColumn colId="16" showButton="0"/>
  </autoFilter>
  <mergeCells count="17">
    <mergeCell ref="I13:I14"/>
    <mergeCell ref="K13:K14"/>
    <mergeCell ref="M13:M14"/>
    <mergeCell ref="Q13:Q14"/>
    <mergeCell ref="R13:R14"/>
    <mergeCell ref="A5:H5"/>
    <mergeCell ref="D11:R11"/>
    <mergeCell ref="A12:A13"/>
    <mergeCell ref="B12:B14"/>
    <mergeCell ref="C12:C14"/>
    <mergeCell ref="D12:D14"/>
    <mergeCell ref="E12:G13"/>
    <mergeCell ref="H12:H14"/>
    <mergeCell ref="I12:M12"/>
    <mergeCell ref="N12:N14"/>
    <mergeCell ref="O12:O14"/>
    <mergeCell ref="Q12:R12"/>
  </mergeCells>
  <phoneticPr fontId="13" type="noConversion"/>
  <dataValidations count="10">
    <dataValidation type="list" allowBlank="1" showInputMessage="1" showErrorMessage="1" sqref="O24" xr:uid="{F479E85A-3EA5-4FA7-A371-439A1046BF14}">
      <formula1>$A$580:$A$586</formula1>
    </dataValidation>
    <dataValidation type="list" allowBlank="1" showInputMessage="1" showErrorMessage="1" sqref="P24" xr:uid="{E263BA67-78EB-45B0-9D6D-E0EF8414B880}">
      <formula1>$A$610:$A$642</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24" xr:uid="{95A0C8AF-D7BF-4CBE-9245-07AC13ED1839}">
      <formula1>$A$588:$A$609</formula1>
    </dataValidation>
    <dataValidation type="list" allowBlank="1" showInputMessage="1" showErrorMessage="1" sqref="E24" xr:uid="{3674EC19-F523-43D3-992B-51B4153B4AA3}">
      <formula1>$A$577:$A$578</formula1>
    </dataValidation>
    <dataValidation type="list" allowBlank="1" showInputMessage="1" showErrorMessage="1" prompt="Utilizar para el servicio 09 las opciones a) Educativos, b) Culturales o c) Deportivos.  Para el  31: a) Centros de enseñanza, b) Centros deportivos y de recreación, c) Centros culturales, d) Centros y programas de salud o e) Otros" sqref="P21:P23" xr:uid="{84F09B01-C1C5-478F-BECF-85364B527303}">
      <formula1>$A$87:$A$94</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15:A23" xr:uid="{24C5975E-37AE-4501-A0F7-1DA7F9DBBF61}">
      <formula1>$A$64:$A$85</formula1>
    </dataValidation>
    <dataValidation type="list" allowBlank="1" showInputMessage="1" showErrorMessage="1" sqref="E21:E23 E18" xr:uid="{CC4A323F-614D-4A91-AB7D-D3006D2DF489}">
      <formula1>$A$31:$A$32</formula1>
    </dataValidation>
    <dataValidation type="list" allowBlank="1" showInputMessage="1" showErrorMessage="1" sqref="O15:O18 O20:O23" xr:uid="{7089E868-E4C8-4539-AFC3-ED8EB3B62AB4}">
      <formula1>$A$33:$A$63</formula1>
    </dataValidation>
    <dataValidation type="list" allowBlank="1" showInputMessage="1" showErrorMessage="1" prompt="Utilizar para el servicio 09 las opciones a) Educativos, b) Culturales o c) Deportivos.  Para el  31: a) Centros de enseñanza, b) Centros deportivos y de recreación, c) Centros culturales, d) Centros y programas de salud o e) Otros" sqref="P15:P20" xr:uid="{E14F7E7F-B5E4-4A81-B75A-25353379AF07}">
      <formula1>#REF!</formula1>
    </dataValidation>
    <dataValidation type="list" allowBlank="1" showInputMessage="1" showErrorMessage="1" sqref="O19 E15:E17 E19:E20" xr:uid="{59D197F3-224F-4E90-BBA9-605EEBB5B826}">
      <formula1>#REF!</formula1>
    </dataValidation>
  </dataValidations>
  <pageMargins left="1.01" right="0.27559055118110237" top="0.74803149606299213" bottom="0.74803149606299213" header="0.31496062992125984" footer="0.31496062992125984"/>
  <pageSetup paperSize="9" scale="90" orientation="landscape" horizontalDpi="200" verticalDpi="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4B2AD-3949-4317-A792-1B173D36B64A}">
  <dimension ref="A1:R33"/>
  <sheetViews>
    <sheetView topLeftCell="A24" workbookViewId="0">
      <selection activeCell="N26" sqref="N26"/>
    </sheetView>
  </sheetViews>
  <sheetFormatPr baseColWidth="10" defaultColWidth="10.85546875" defaultRowHeight="15" x14ac:dyDescent="0.25"/>
  <cols>
    <col min="1" max="1" width="10.85546875" style="112"/>
    <col min="2" max="3" width="0" style="112" hidden="1" customWidth="1"/>
    <col min="4" max="4" width="13.28515625" style="112" customWidth="1"/>
    <col min="5" max="5" width="5.85546875" style="112" customWidth="1"/>
    <col min="6" max="6" width="4" style="112" customWidth="1"/>
    <col min="7" max="7" width="20.85546875" style="112" customWidth="1"/>
    <col min="8" max="8" width="9.85546875" style="112" customWidth="1"/>
    <col min="9" max="12" width="4.85546875" style="112" customWidth="1"/>
    <col min="13" max="13" width="11" style="112" hidden="1" customWidth="1"/>
    <col min="14" max="16" width="10.85546875" style="112"/>
    <col min="17" max="17" width="11.140625" style="112" bestFit="1" customWidth="1"/>
    <col min="18" max="18" width="12.42578125" style="112" bestFit="1" customWidth="1"/>
    <col min="19" max="16384" width="10.85546875" style="112"/>
  </cols>
  <sheetData>
    <row r="1" spans="1:18" x14ac:dyDescent="0.25">
      <c r="A1" s="1" t="str">
        <f>'[1]PROGRAMA II'!A1</f>
        <v>PLAN OPERATIVO ANUAL</v>
      </c>
      <c r="B1" s="1"/>
      <c r="C1" s="1"/>
      <c r="D1" s="2"/>
      <c r="E1" s="2"/>
      <c r="F1" s="2"/>
      <c r="G1" s="2"/>
      <c r="H1" s="2"/>
      <c r="I1" s="3"/>
      <c r="J1" s="3"/>
      <c r="K1" s="3"/>
      <c r="L1" s="3"/>
      <c r="M1" s="3"/>
      <c r="N1" s="3"/>
      <c r="O1" s="3"/>
      <c r="P1" s="3"/>
      <c r="Q1" s="3"/>
      <c r="R1" s="3"/>
    </row>
    <row r="2" spans="1:18" x14ac:dyDescent="0.25">
      <c r="A2" s="1" t="str">
        <f>'[1]PROGRAMA I'!A2</f>
        <v>Municipalidad de Orotina</v>
      </c>
      <c r="B2" s="1"/>
      <c r="C2" s="1"/>
      <c r="D2" s="2"/>
      <c r="E2" s="2"/>
      <c r="F2" s="2"/>
      <c r="G2" s="2"/>
      <c r="H2" s="2"/>
      <c r="I2" s="3"/>
      <c r="J2" s="3"/>
      <c r="K2" s="3"/>
      <c r="L2" s="3"/>
      <c r="M2" s="3"/>
      <c r="N2" s="3"/>
      <c r="O2" s="3"/>
      <c r="P2" s="3"/>
      <c r="Q2" s="3"/>
      <c r="R2" s="3"/>
    </row>
    <row r="3" spans="1:18" x14ac:dyDescent="0.25">
      <c r="A3" s="303">
        <f>'[1]PROGRAMA I'!A3:H3</f>
        <v>2019</v>
      </c>
      <c r="B3" s="303"/>
      <c r="C3" s="303"/>
      <c r="D3" s="303"/>
      <c r="E3" s="303"/>
      <c r="F3" s="303"/>
      <c r="G3" s="303"/>
      <c r="H3" s="303"/>
      <c r="I3" s="3"/>
      <c r="J3" s="3"/>
      <c r="K3" s="3"/>
      <c r="L3" s="3"/>
      <c r="M3" s="3"/>
      <c r="N3" s="3"/>
      <c r="O3" s="3"/>
      <c r="P3" s="3"/>
      <c r="Q3" s="3"/>
      <c r="R3" s="3"/>
    </row>
    <row r="4" spans="1:18" x14ac:dyDescent="0.25">
      <c r="A4" s="1" t="s">
        <v>1</v>
      </c>
      <c r="B4" s="1"/>
      <c r="C4" s="1"/>
      <c r="D4" s="1"/>
      <c r="E4" s="1"/>
      <c r="F4" s="2"/>
      <c r="G4" s="1"/>
      <c r="H4" s="1"/>
      <c r="I4" s="3"/>
      <c r="J4" s="3"/>
      <c r="K4" s="3"/>
      <c r="L4" s="3"/>
      <c r="M4" s="3"/>
      <c r="N4" s="3"/>
      <c r="O4" s="3"/>
      <c r="P4" s="3"/>
      <c r="Q4" s="3"/>
      <c r="R4" s="3"/>
    </row>
    <row r="5" spans="1:18" x14ac:dyDescent="0.25">
      <c r="A5" s="304" t="s">
        <v>181</v>
      </c>
      <c r="B5" s="304"/>
      <c r="C5" s="304"/>
      <c r="D5" s="304"/>
      <c r="E5" s="304"/>
      <c r="F5" s="304"/>
      <c r="G5" s="304"/>
      <c r="H5" s="304"/>
      <c r="I5" s="4"/>
      <c r="J5" s="4"/>
      <c r="K5" s="4"/>
      <c r="L5" s="4"/>
      <c r="M5" s="4"/>
      <c r="N5" s="4"/>
      <c r="O5" s="4"/>
      <c r="P5" s="4"/>
      <c r="Q5" s="4"/>
      <c r="R5" s="4"/>
    </row>
    <row r="6" spans="1:18" x14ac:dyDescent="0.25">
      <c r="A6" s="1"/>
      <c r="B6" s="1"/>
      <c r="C6" s="1"/>
      <c r="D6" s="1"/>
      <c r="E6" s="1"/>
      <c r="F6" s="2"/>
      <c r="G6" s="1"/>
      <c r="H6" s="1"/>
      <c r="I6" s="3"/>
      <c r="J6" s="3"/>
      <c r="K6" s="3"/>
      <c r="L6" s="3"/>
      <c r="M6" s="3"/>
      <c r="N6" s="3"/>
      <c r="O6" s="3"/>
      <c r="P6" s="3"/>
      <c r="Q6" s="3"/>
      <c r="R6" s="3"/>
    </row>
    <row r="7" spans="1:18" x14ac:dyDescent="0.25">
      <c r="A7" s="113" t="s">
        <v>182</v>
      </c>
      <c r="B7" s="113"/>
      <c r="C7" s="113"/>
      <c r="D7" s="114"/>
      <c r="E7" s="114"/>
      <c r="F7" s="114"/>
      <c r="G7" s="114"/>
      <c r="H7" s="114"/>
      <c r="I7" s="114"/>
      <c r="J7" s="114"/>
      <c r="K7" s="114"/>
      <c r="L7" s="114"/>
      <c r="M7" s="114"/>
      <c r="N7" s="114"/>
      <c r="O7" s="114"/>
      <c r="P7" s="114"/>
      <c r="Q7" s="114"/>
      <c r="R7" s="114"/>
    </row>
    <row r="8" spans="1:18" x14ac:dyDescent="0.25">
      <c r="A8" s="113"/>
      <c r="B8" s="113"/>
      <c r="C8" s="113"/>
      <c r="D8" s="114"/>
      <c r="E8" s="114"/>
      <c r="F8" s="114"/>
      <c r="G8" s="114"/>
      <c r="H8" s="114"/>
      <c r="I8" s="114"/>
      <c r="J8" s="114"/>
      <c r="K8" s="114"/>
      <c r="L8" s="114"/>
      <c r="M8" s="114"/>
      <c r="N8" s="114"/>
      <c r="O8" s="114"/>
      <c r="P8" s="114"/>
      <c r="Q8" s="114"/>
      <c r="R8" s="114"/>
    </row>
    <row r="9" spans="1:18" x14ac:dyDescent="0.25">
      <c r="A9" s="113" t="s">
        <v>183</v>
      </c>
      <c r="B9" s="113"/>
      <c r="C9" s="113"/>
      <c r="D9" s="114"/>
      <c r="E9" s="114"/>
      <c r="F9" s="114"/>
      <c r="G9" s="114"/>
      <c r="H9" s="114"/>
      <c r="I9" s="114"/>
      <c r="J9" s="114"/>
      <c r="K9" s="114"/>
      <c r="L9" s="114"/>
      <c r="M9" s="114"/>
      <c r="N9" s="114"/>
      <c r="O9" s="114"/>
      <c r="P9" s="114"/>
      <c r="Q9" s="114"/>
      <c r="R9" s="114"/>
    </row>
    <row r="10" spans="1:18" ht="15.75" thickBot="1" x14ac:dyDescent="0.3">
      <c r="A10" s="114"/>
      <c r="B10" s="114"/>
      <c r="C10" s="114"/>
      <c r="D10" s="114"/>
      <c r="E10" s="114"/>
      <c r="F10" s="114"/>
      <c r="G10" s="114"/>
      <c r="H10" s="114"/>
      <c r="I10" s="114"/>
      <c r="J10" s="114"/>
      <c r="K10" s="114"/>
      <c r="L10" s="114"/>
      <c r="M10" s="114"/>
      <c r="N10" s="114"/>
      <c r="O10" s="114"/>
      <c r="P10" s="114"/>
      <c r="Q10" s="114"/>
      <c r="R10" s="114"/>
    </row>
    <row r="11" spans="1:18" ht="45" x14ac:dyDescent="0.25">
      <c r="A11" s="115" t="s">
        <v>2</v>
      </c>
      <c r="B11" s="116"/>
      <c r="C11" s="116"/>
      <c r="D11" s="305" t="s">
        <v>62</v>
      </c>
      <c r="E11" s="305"/>
      <c r="F11" s="305"/>
      <c r="G11" s="305"/>
      <c r="H11" s="305"/>
      <c r="I11" s="305"/>
      <c r="J11" s="305"/>
      <c r="K11" s="305"/>
      <c r="L11" s="305"/>
      <c r="M11" s="305"/>
      <c r="N11" s="305"/>
      <c r="O11" s="305"/>
      <c r="P11" s="305"/>
      <c r="Q11" s="305"/>
      <c r="R11" s="306"/>
    </row>
    <row r="12" spans="1:18" ht="21.6" customHeight="1" x14ac:dyDescent="0.25">
      <c r="A12" s="307" t="s">
        <v>4</v>
      </c>
      <c r="B12" s="308" t="s">
        <v>63</v>
      </c>
      <c r="C12" s="308" t="s">
        <v>64</v>
      </c>
      <c r="D12" s="301" t="s">
        <v>5</v>
      </c>
      <c r="E12" s="309" t="s">
        <v>6</v>
      </c>
      <c r="F12" s="309"/>
      <c r="G12" s="309"/>
      <c r="H12" s="309" t="s">
        <v>7</v>
      </c>
      <c r="I12" s="301" t="s">
        <v>8</v>
      </c>
      <c r="J12" s="301"/>
      <c r="K12" s="301"/>
      <c r="L12" s="301"/>
      <c r="M12" s="301"/>
      <c r="N12" s="301" t="s">
        <v>9</v>
      </c>
      <c r="O12" s="301" t="s">
        <v>99</v>
      </c>
      <c r="P12" s="310" t="s">
        <v>100</v>
      </c>
      <c r="Q12" s="301" t="s">
        <v>11</v>
      </c>
      <c r="R12" s="302"/>
    </row>
    <row r="13" spans="1:18" ht="14.45" customHeight="1" x14ac:dyDescent="0.25">
      <c r="A13" s="307"/>
      <c r="B13" s="308"/>
      <c r="C13" s="308"/>
      <c r="D13" s="301"/>
      <c r="E13" s="309"/>
      <c r="F13" s="309"/>
      <c r="G13" s="309"/>
      <c r="H13" s="309"/>
      <c r="I13" s="311" t="s">
        <v>66</v>
      </c>
      <c r="J13" s="117" t="s">
        <v>13</v>
      </c>
      <c r="K13" s="311" t="s">
        <v>67</v>
      </c>
      <c r="L13" s="117" t="s">
        <v>13</v>
      </c>
      <c r="M13" s="300" t="s">
        <v>15</v>
      </c>
      <c r="N13" s="301"/>
      <c r="O13" s="301"/>
      <c r="P13" s="310" t="s">
        <v>100</v>
      </c>
      <c r="Q13" s="301" t="s">
        <v>16</v>
      </c>
      <c r="R13" s="302" t="s">
        <v>17</v>
      </c>
    </row>
    <row r="14" spans="1:18" ht="33.75" x14ac:dyDescent="0.25">
      <c r="A14" s="118" t="s">
        <v>18</v>
      </c>
      <c r="B14" s="308"/>
      <c r="C14" s="308"/>
      <c r="D14" s="301"/>
      <c r="E14" s="119" t="s">
        <v>19</v>
      </c>
      <c r="F14" s="120" t="s">
        <v>20</v>
      </c>
      <c r="G14" s="120" t="s">
        <v>21</v>
      </c>
      <c r="H14" s="309"/>
      <c r="I14" s="311" t="s">
        <v>22</v>
      </c>
      <c r="J14" s="117"/>
      <c r="K14" s="311" t="s">
        <v>22</v>
      </c>
      <c r="L14" s="117"/>
      <c r="M14" s="300"/>
      <c r="N14" s="301"/>
      <c r="O14" s="301"/>
      <c r="P14" s="310"/>
      <c r="Q14" s="301"/>
      <c r="R14" s="302"/>
    </row>
    <row r="15" spans="1:18" ht="56.25" x14ac:dyDescent="0.25">
      <c r="A15" s="121" t="s">
        <v>70</v>
      </c>
      <c r="B15" s="122"/>
      <c r="C15" s="122"/>
      <c r="D15" s="8" t="s">
        <v>92</v>
      </c>
      <c r="E15" s="123" t="s">
        <v>42</v>
      </c>
      <c r="F15" s="247" t="s">
        <v>221</v>
      </c>
      <c r="G15" s="248" t="s">
        <v>101</v>
      </c>
      <c r="H15" s="9" t="s">
        <v>73</v>
      </c>
      <c r="I15" s="6">
        <v>100</v>
      </c>
      <c r="J15" s="7">
        <f>IF(OR(I15=0),0,(I15/(I15+K15)))</f>
        <v>1</v>
      </c>
      <c r="K15" s="6">
        <v>0</v>
      </c>
      <c r="L15" s="7">
        <f>IF(OR(K15=0),0,(K15/(I15+K15)))</f>
        <v>0</v>
      </c>
      <c r="M15" s="124">
        <f>J15+L15</f>
        <v>1</v>
      </c>
      <c r="N15" s="8" t="s">
        <v>102</v>
      </c>
      <c r="O15" s="125" t="s">
        <v>103</v>
      </c>
      <c r="P15" s="125" t="s">
        <v>104</v>
      </c>
      <c r="Q15" s="126">
        <v>5316504.38</v>
      </c>
      <c r="R15" s="130"/>
    </row>
    <row r="16" spans="1:18" ht="67.5" x14ac:dyDescent="0.25">
      <c r="A16" s="127" t="s">
        <v>77</v>
      </c>
      <c r="B16" s="128"/>
      <c r="C16" s="128"/>
      <c r="D16" s="5" t="s">
        <v>83</v>
      </c>
      <c r="E16" s="128" t="s">
        <v>42</v>
      </c>
      <c r="F16" s="247" t="s">
        <v>222</v>
      </c>
      <c r="G16" s="248" t="s">
        <v>84</v>
      </c>
      <c r="H16" s="8" t="s">
        <v>73</v>
      </c>
      <c r="I16" s="6"/>
      <c r="J16" s="7">
        <f>IF(OR(I16=0),0,(I16/(I16+K16)))</f>
        <v>0</v>
      </c>
      <c r="K16" s="6">
        <v>100</v>
      </c>
      <c r="L16" s="7">
        <f>IF(OR(K16=0),0,(K16/(I16+K16)))</f>
        <v>1</v>
      </c>
      <c r="M16" s="124">
        <f t="shared" ref="M16:M28" si="0">J16+L16</f>
        <v>1</v>
      </c>
      <c r="N16" s="8" t="s">
        <v>80</v>
      </c>
      <c r="O16" s="8" t="s">
        <v>85</v>
      </c>
      <c r="P16" s="8" t="s">
        <v>76</v>
      </c>
      <c r="Q16" s="126"/>
      <c r="R16" s="130">
        <v>39057478.229999997</v>
      </c>
    </row>
    <row r="17" spans="1:18" ht="56.25" x14ac:dyDescent="0.25">
      <c r="A17" s="121" t="s">
        <v>70</v>
      </c>
      <c r="B17" s="122"/>
      <c r="C17" s="122"/>
      <c r="D17" s="8" t="s">
        <v>110</v>
      </c>
      <c r="E17" s="123" t="s">
        <v>42</v>
      </c>
      <c r="F17" s="247" t="s">
        <v>223</v>
      </c>
      <c r="G17" s="248" t="s">
        <v>111</v>
      </c>
      <c r="H17" s="8" t="s">
        <v>112</v>
      </c>
      <c r="I17" s="6">
        <v>100</v>
      </c>
      <c r="J17" s="7">
        <f t="shared" ref="J17:J28" si="1">IF(OR(I17=0),0,(I17/(I17+K17)))</f>
        <v>1</v>
      </c>
      <c r="K17" s="6">
        <v>0</v>
      </c>
      <c r="L17" s="7">
        <f t="shared" ref="L17:L28" si="2">IF(OR(K17=0),0,(K17/(I17+K17)))</f>
        <v>0</v>
      </c>
      <c r="M17" s="124">
        <f t="shared" si="0"/>
        <v>1</v>
      </c>
      <c r="N17" s="5" t="s">
        <v>74</v>
      </c>
      <c r="O17" s="125" t="s">
        <v>103</v>
      </c>
      <c r="P17" s="125" t="s">
        <v>104</v>
      </c>
      <c r="Q17" s="126">
        <v>10435942.640000001</v>
      </c>
      <c r="R17" s="130"/>
    </row>
    <row r="18" spans="1:18" ht="146.25" x14ac:dyDescent="0.25">
      <c r="A18" s="121" t="s">
        <v>105</v>
      </c>
      <c r="B18" s="128"/>
      <c r="C18" s="128"/>
      <c r="D18" s="8" t="s">
        <v>106</v>
      </c>
      <c r="E18" s="123" t="s">
        <v>25</v>
      </c>
      <c r="F18" s="247" t="s">
        <v>224</v>
      </c>
      <c r="G18" s="248" t="s">
        <v>130</v>
      </c>
      <c r="H18" s="8" t="s">
        <v>73</v>
      </c>
      <c r="I18" s="6">
        <v>100</v>
      </c>
      <c r="J18" s="7">
        <f t="shared" si="1"/>
        <v>1</v>
      </c>
      <c r="K18" s="6">
        <v>0</v>
      </c>
      <c r="L18" s="7">
        <f t="shared" si="2"/>
        <v>0</v>
      </c>
      <c r="M18" s="124">
        <f t="shared" si="0"/>
        <v>1</v>
      </c>
      <c r="N18" s="8" t="s">
        <v>108</v>
      </c>
      <c r="O18" s="125" t="s">
        <v>131</v>
      </c>
      <c r="P18" s="125" t="s">
        <v>132</v>
      </c>
      <c r="Q18" s="126">
        <v>39421713.579999998</v>
      </c>
      <c r="R18" s="130"/>
    </row>
    <row r="19" spans="1:18" ht="45" x14ac:dyDescent="0.25">
      <c r="A19" s="121" t="s">
        <v>77</v>
      </c>
      <c r="B19" s="122"/>
      <c r="C19" s="122"/>
      <c r="D19" s="5" t="s">
        <v>83</v>
      </c>
      <c r="E19" s="123" t="s">
        <v>42</v>
      </c>
      <c r="F19" s="247" t="s">
        <v>227</v>
      </c>
      <c r="G19" s="248" t="s">
        <v>113</v>
      </c>
      <c r="H19" s="8" t="s">
        <v>114</v>
      </c>
      <c r="I19" s="6">
        <v>0</v>
      </c>
      <c r="J19" s="7">
        <f t="shared" si="1"/>
        <v>0</v>
      </c>
      <c r="K19" s="6">
        <v>100</v>
      </c>
      <c r="L19" s="7">
        <f t="shared" si="2"/>
        <v>1</v>
      </c>
      <c r="M19" s="124">
        <f t="shared" si="0"/>
        <v>1</v>
      </c>
      <c r="N19" s="8" t="s">
        <v>80</v>
      </c>
      <c r="O19" s="125" t="s">
        <v>103</v>
      </c>
      <c r="P19" s="125" t="s">
        <v>104</v>
      </c>
      <c r="Q19" s="126"/>
      <c r="R19" s="130">
        <v>2935379.58</v>
      </c>
    </row>
    <row r="20" spans="1:18" ht="45" x14ac:dyDescent="0.25">
      <c r="A20" s="121" t="s">
        <v>77</v>
      </c>
      <c r="B20" s="122"/>
      <c r="C20" s="122"/>
      <c r="D20" s="5" t="s">
        <v>83</v>
      </c>
      <c r="E20" s="123" t="s">
        <v>42</v>
      </c>
      <c r="F20" s="247" t="s">
        <v>228</v>
      </c>
      <c r="G20" s="248" t="s">
        <v>115</v>
      </c>
      <c r="H20" s="8" t="s">
        <v>114</v>
      </c>
      <c r="I20" s="6">
        <v>0</v>
      </c>
      <c r="J20" s="7">
        <f t="shared" si="1"/>
        <v>0</v>
      </c>
      <c r="K20" s="6">
        <v>100</v>
      </c>
      <c r="L20" s="7">
        <f t="shared" si="2"/>
        <v>1</v>
      </c>
      <c r="M20" s="124">
        <f t="shared" si="0"/>
        <v>1</v>
      </c>
      <c r="N20" s="8" t="s">
        <v>80</v>
      </c>
      <c r="O20" s="125" t="s">
        <v>103</v>
      </c>
      <c r="P20" s="125" t="s">
        <v>104</v>
      </c>
      <c r="Q20" s="126"/>
      <c r="R20" s="130">
        <v>31095667.640000001</v>
      </c>
    </row>
    <row r="21" spans="1:18" ht="56.25" x14ac:dyDescent="0.25">
      <c r="A21" s="121" t="s">
        <v>70</v>
      </c>
      <c r="B21" s="122"/>
      <c r="C21" s="122"/>
      <c r="D21" s="8" t="s">
        <v>116</v>
      </c>
      <c r="E21" s="123" t="s">
        <v>42</v>
      </c>
      <c r="F21" s="247" t="s">
        <v>225</v>
      </c>
      <c r="G21" s="248" t="s">
        <v>117</v>
      </c>
      <c r="H21" s="8" t="s">
        <v>118</v>
      </c>
      <c r="I21" s="6">
        <v>50</v>
      </c>
      <c r="J21" s="7">
        <f t="shared" si="1"/>
        <v>0.5</v>
      </c>
      <c r="K21" s="6">
        <v>50</v>
      </c>
      <c r="L21" s="7">
        <f t="shared" si="2"/>
        <v>0.5</v>
      </c>
      <c r="M21" s="124">
        <f t="shared" si="0"/>
        <v>1</v>
      </c>
      <c r="N21" s="8" t="s">
        <v>119</v>
      </c>
      <c r="O21" s="8" t="s">
        <v>120</v>
      </c>
      <c r="P21" s="125" t="s">
        <v>104</v>
      </c>
      <c r="Q21" s="126">
        <v>417549.89</v>
      </c>
      <c r="R21" s="130">
        <v>0</v>
      </c>
    </row>
    <row r="22" spans="1:18" ht="45" x14ac:dyDescent="0.25">
      <c r="A22" s="121" t="s">
        <v>77</v>
      </c>
      <c r="B22" s="128"/>
      <c r="C22" s="128"/>
      <c r="D22" s="5" t="s">
        <v>83</v>
      </c>
      <c r="E22" s="123" t="s">
        <v>42</v>
      </c>
      <c r="F22" s="247" t="s">
        <v>229</v>
      </c>
      <c r="G22" s="248" t="s">
        <v>121</v>
      </c>
      <c r="H22" s="8" t="s">
        <v>27</v>
      </c>
      <c r="I22" s="6">
        <v>100</v>
      </c>
      <c r="J22" s="7">
        <f t="shared" si="1"/>
        <v>1</v>
      </c>
      <c r="K22" s="6">
        <v>0</v>
      </c>
      <c r="L22" s="7">
        <f t="shared" si="2"/>
        <v>0</v>
      </c>
      <c r="M22" s="124">
        <f t="shared" si="0"/>
        <v>1</v>
      </c>
      <c r="N22" s="5" t="s">
        <v>122</v>
      </c>
      <c r="O22" s="125" t="s">
        <v>103</v>
      </c>
      <c r="P22" s="125" t="s">
        <v>104</v>
      </c>
      <c r="Q22" s="126">
        <v>20000000</v>
      </c>
      <c r="R22" s="130"/>
    </row>
    <row r="23" spans="1:18" ht="45" x14ac:dyDescent="0.25">
      <c r="A23" s="121" t="s">
        <v>91</v>
      </c>
      <c r="B23" s="128"/>
      <c r="C23" s="128"/>
      <c r="D23" s="129" t="s">
        <v>92</v>
      </c>
      <c r="E23" s="123" t="s">
        <v>42</v>
      </c>
      <c r="F23" s="247" t="s">
        <v>226</v>
      </c>
      <c r="G23" s="248" t="s">
        <v>123</v>
      </c>
      <c r="H23" s="8" t="s">
        <v>73</v>
      </c>
      <c r="I23" s="6">
        <v>100</v>
      </c>
      <c r="J23" s="7">
        <f t="shared" si="1"/>
        <v>1</v>
      </c>
      <c r="K23" s="6">
        <v>0</v>
      </c>
      <c r="L23" s="7">
        <f t="shared" si="2"/>
        <v>0</v>
      </c>
      <c r="M23" s="124">
        <f t="shared" si="0"/>
        <v>1</v>
      </c>
      <c r="N23" s="8" t="s">
        <v>124</v>
      </c>
      <c r="O23" s="125" t="s">
        <v>103</v>
      </c>
      <c r="P23" s="125" t="s">
        <v>104</v>
      </c>
      <c r="Q23" s="126">
        <v>9300000</v>
      </c>
      <c r="R23" s="130"/>
    </row>
    <row r="24" spans="1:18" ht="45" x14ac:dyDescent="0.25">
      <c r="A24" s="121" t="s">
        <v>91</v>
      </c>
      <c r="B24" s="128"/>
      <c r="C24" s="128"/>
      <c r="D24" s="129" t="s">
        <v>92</v>
      </c>
      <c r="E24" s="123" t="s">
        <v>42</v>
      </c>
      <c r="F24" s="247" t="s">
        <v>230</v>
      </c>
      <c r="G24" s="248" t="s">
        <v>125</v>
      </c>
      <c r="H24" s="8" t="s">
        <v>114</v>
      </c>
      <c r="I24" s="6">
        <v>100</v>
      </c>
      <c r="J24" s="7">
        <f t="shared" si="1"/>
        <v>1</v>
      </c>
      <c r="K24" s="6">
        <v>0</v>
      </c>
      <c r="L24" s="7">
        <f t="shared" si="2"/>
        <v>0</v>
      </c>
      <c r="M24" s="124">
        <f t="shared" si="0"/>
        <v>1</v>
      </c>
      <c r="N24" s="8" t="s">
        <v>124</v>
      </c>
      <c r="O24" s="125" t="s">
        <v>103</v>
      </c>
      <c r="P24" s="125" t="s">
        <v>104</v>
      </c>
      <c r="Q24" s="126">
        <v>25000000</v>
      </c>
      <c r="R24" s="130"/>
    </row>
    <row r="25" spans="1:18" ht="56.25" x14ac:dyDescent="0.25">
      <c r="A25" s="121" t="s">
        <v>91</v>
      </c>
      <c r="B25" s="128"/>
      <c r="C25" s="128"/>
      <c r="D25" s="129" t="s">
        <v>92</v>
      </c>
      <c r="E25" s="123" t="s">
        <v>42</v>
      </c>
      <c r="F25" s="247" t="s">
        <v>231</v>
      </c>
      <c r="G25" s="248" t="s">
        <v>126</v>
      </c>
      <c r="H25" s="8" t="s">
        <v>73</v>
      </c>
      <c r="I25" s="6"/>
      <c r="J25" s="7">
        <f t="shared" si="1"/>
        <v>0</v>
      </c>
      <c r="K25" s="6">
        <v>100</v>
      </c>
      <c r="L25" s="7">
        <f t="shared" si="2"/>
        <v>1</v>
      </c>
      <c r="M25" s="124">
        <f t="shared" si="0"/>
        <v>1</v>
      </c>
      <c r="N25" s="8" t="s">
        <v>124</v>
      </c>
      <c r="O25" s="125" t="s">
        <v>103</v>
      </c>
      <c r="P25" s="125" t="s">
        <v>104</v>
      </c>
      <c r="Q25" s="126"/>
      <c r="R25" s="130">
        <v>2200000</v>
      </c>
    </row>
    <row r="26" spans="1:18" ht="45" x14ac:dyDescent="0.25">
      <c r="A26" s="121" t="s">
        <v>91</v>
      </c>
      <c r="B26" s="128"/>
      <c r="C26" s="128"/>
      <c r="D26" s="129" t="s">
        <v>92</v>
      </c>
      <c r="E26" s="123" t="s">
        <v>42</v>
      </c>
      <c r="F26" s="247" t="s">
        <v>232</v>
      </c>
      <c r="G26" s="248" t="s">
        <v>127</v>
      </c>
      <c r="H26" s="8" t="s">
        <v>73</v>
      </c>
      <c r="I26" s="6"/>
      <c r="J26" s="7">
        <f t="shared" si="1"/>
        <v>0</v>
      </c>
      <c r="K26" s="6">
        <v>100</v>
      </c>
      <c r="L26" s="7">
        <f t="shared" si="2"/>
        <v>1</v>
      </c>
      <c r="M26" s="124">
        <f t="shared" si="0"/>
        <v>1</v>
      </c>
      <c r="N26" s="8" t="s">
        <v>124</v>
      </c>
      <c r="O26" s="125" t="s">
        <v>103</v>
      </c>
      <c r="P26" s="125" t="s">
        <v>104</v>
      </c>
      <c r="Q26" s="126"/>
      <c r="R26" s="130">
        <v>5000000</v>
      </c>
    </row>
    <row r="27" spans="1:18" ht="45" x14ac:dyDescent="0.25">
      <c r="A27" s="121" t="s">
        <v>91</v>
      </c>
      <c r="B27" s="128"/>
      <c r="C27" s="128"/>
      <c r="D27" s="129" t="s">
        <v>92</v>
      </c>
      <c r="E27" s="123" t="s">
        <v>42</v>
      </c>
      <c r="F27" s="247" t="s">
        <v>233</v>
      </c>
      <c r="G27" s="248" t="s">
        <v>128</v>
      </c>
      <c r="H27" s="8" t="s">
        <v>73</v>
      </c>
      <c r="I27" s="6"/>
      <c r="J27" s="7">
        <f>IF(OR(I27=0),0,(I27/(I27+K27)))</f>
        <v>0</v>
      </c>
      <c r="K27" s="6">
        <v>100</v>
      </c>
      <c r="L27" s="7">
        <f>IF(OR(K27=0),0,(K27/(I27+K27)))</f>
        <v>1</v>
      </c>
      <c r="M27" s="124">
        <f t="shared" si="0"/>
        <v>1</v>
      </c>
      <c r="N27" s="8" t="s">
        <v>124</v>
      </c>
      <c r="O27" s="125" t="s">
        <v>103</v>
      </c>
      <c r="P27" s="125" t="s">
        <v>104</v>
      </c>
      <c r="Q27" s="126"/>
      <c r="R27" s="130">
        <v>150000000</v>
      </c>
    </row>
    <row r="28" spans="1:18" ht="45.75" thickBot="1" x14ac:dyDescent="0.3">
      <c r="A28" s="121" t="s">
        <v>91</v>
      </c>
      <c r="B28" s="128"/>
      <c r="C28" s="128"/>
      <c r="D28" s="129" t="s">
        <v>92</v>
      </c>
      <c r="E28" s="123" t="s">
        <v>42</v>
      </c>
      <c r="F28" s="203" t="s">
        <v>234</v>
      </c>
      <c r="G28" s="248" t="s">
        <v>129</v>
      </c>
      <c r="H28" s="8" t="s">
        <v>73</v>
      </c>
      <c r="I28" s="6"/>
      <c r="J28" s="7">
        <f t="shared" si="1"/>
        <v>0</v>
      </c>
      <c r="K28" s="6">
        <v>100</v>
      </c>
      <c r="L28" s="7">
        <f t="shared" si="2"/>
        <v>1</v>
      </c>
      <c r="M28" s="124">
        <f t="shared" si="0"/>
        <v>1</v>
      </c>
      <c r="N28" s="8" t="s">
        <v>124</v>
      </c>
      <c r="O28" s="125" t="s">
        <v>103</v>
      </c>
      <c r="P28" s="125" t="s">
        <v>104</v>
      </c>
      <c r="Q28" s="126"/>
      <c r="R28" s="130">
        <v>900064877</v>
      </c>
    </row>
    <row r="29" spans="1:18" ht="15.75" thickBot="1" x14ac:dyDescent="0.3">
      <c r="A29" s="133"/>
      <c r="B29" s="133"/>
      <c r="C29" s="133"/>
      <c r="D29" s="134" t="s">
        <v>57</v>
      </c>
      <c r="E29" s="135"/>
      <c r="F29" s="136"/>
      <c r="G29" s="137"/>
      <c r="H29" s="138"/>
      <c r="I29" s="138"/>
      <c r="J29" s="139">
        <f>SUM(J15:J28)</f>
        <v>6.5</v>
      </c>
      <c r="K29" s="138"/>
      <c r="L29" s="139">
        <f>SUM(L15:L28)</f>
        <v>7.5</v>
      </c>
      <c r="M29" s="140">
        <f>SUM(M15:M28)</f>
        <v>14</v>
      </c>
      <c r="N29" s="138"/>
      <c r="O29" s="141"/>
      <c r="P29" s="136"/>
      <c r="Q29" s="142">
        <f>SUM(Q15:Q28)</f>
        <v>109891710.48999999</v>
      </c>
      <c r="R29" s="142">
        <f>SUM(R15:R28)</f>
        <v>1130353402.45</v>
      </c>
    </row>
    <row r="30" spans="1:18" ht="15.75" thickBot="1" x14ac:dyDescent="0.3">
      <c r="A30" s="143" t="s">
        <v>58</v>
      </c>
      <c r="B30" s="144"/>
      <c r="C30" s="144"/>
      <c r="D30" s="144"/>
      <c r="E30" s="145"/>
      <c r="F30" s="146"/>
      <c r="G30" s="144"/>
      <c r="H30" s="144"/>
      <c r="I30" s="144"/>
      <c r="J30" s="147">
        <f>IF(OR(J29=0),0,J29/M29)</f>
        <v>0.4642857142857143</v>
      </c>
      <c r="K30" s="144"/>
      <c r="L30" s="147">
        <f>IF(OR(L29=0),0,L29/M29)</f>
        <v>0.5357142857142857</v>
      </c>
      <c r="M30" s="147">
        <f>SUM(M15:M28)/M29</f>
        <v>1</v>
      </c>
      <c r="N30" s="144"/>
      <c r="O30" s="144"/>
      <c r="P30" s="144"/>
      <c r="Q30" s="144"/>
      <c r="R30" s="153"/>
    </row>
    <row r="31" spans="1:18" ht="15.75" thickBot="1" x14ac:dyDescent="0.3">
      <c r="A31" s="10"/>
      <c r="B31" s="12"/>
      <c r="C31" s="12"/>
      <c r="D31" s="11">
        <f>IF(OR([1]RESTRINGIDOP3!B9=0),0,[1]RESTRINGIDOP3!B9/[1]RESTRINGIDOP3!B8)</f>
        <v>0.9285714285714286</v>
      </c>
      <c r="E31" s="12" t="s">
        <v>59</v>
      </c>
      <c r="F31" s="148"/>
      <c r="G31" s="12"/>
      <c r="H31" s="12"/>
      <c r="I31" s="12"/>
      <c r="J31" s="13">
        <f>IF(OR(D31=0),0,([1]RESTRINGIDOP3!C5/[1]RESTRINGIDOP3!B9))</f>
        <v>0.42307692307692307</v>
      </c>
      <c r="K31" s="12"/>
      <c r="L31" s="13">
        <f>IF(OR(D31=0),0,([1]RESTRINGIDOP3!D5/[1]RESTRINGIDOP3!B9))</f>
        <v>0.57692307692307687</v>
      </c>
      <c r="M31" s="13">
        <f>(J31+L31)</f>
        <v>1</v>
      </c>
      <c r="N31" s="12"/>
      <c r="O31" s="12"/>
      <c r="P31" s="12"/>
      <c r="Q31" s="12"/>
      <c r="R31" s="90"/>
    </row>
    <row r="32" spans="1:18" ht="15.75" thickBot="1" x14ac:dyDescent="0.3">
      <c r="A32" s="149"/>
      <c r="B32" s="150"/>
      <c r="C32" s="150"/>
      <c r="D32" s="151">
        <f>IF(OR([1]RESTRINGIDOP3!B10=0),0,[1]RESTRINGIDOP3!B10/[1]RESTRINGIDOP3!B8)</f>
        <v>7.1428571428571425E-2</v>
      </c>
      <c r="E32" s="150" t="s">
        <v>60</v>
      </c>
      <c r="F32" s="152"/>
      <c r="G32" s="150"/>
      <c r="H32" s="150"/>
      <c r="I32" s="150"/>
      <c r="J32" s="13">
        <f>IF(OR(D32=0),0,([1]RESTRINGIDOP3!F5/[1]RESTRINGIDOP3!B10))</f>
        <v>1</v>
      </c>
      <c r="K32" s="12"/>
      <c r="L32" s="13">
        <f>IF(OR(D32=0),0,([1]RESTRINGIDOP3!G5/[1]RESTRINGIDOP3!B10))</f>
        <v>0</v>
      </c>
      <c r="M32" s="13">
        <f>(J32+L32)</f>
        <v>1</v>
      </c>
      <c r="N32" s="12"/>
      <c r="O32" s="12"/>
      <c r="P32" s="12"/>
      <c r="Q32" s="12"/>
      <c r="R32" s="90"/>
    </row>
    <row r="33" spans="1:18" ht="15.75" thickBot="1" x14ac:dyDescent="0.3">
      <c r="A33" s="10"/>
      <c r="B33" s="12"/>
      <c r="C33" s="12"/>
      <c r="D33" s="14">
        <f>M29</f>
        <v>14</v>
      </c>
      <c r="E33" s="12" t="s">
        <v>61</v>
      </c>
      <c r="F33" s="148"/>
      <c r="G33" s="12"/>
      <c r="H33" s="12"/>
      <c r="I33" s="12"/>
      <c r="J33" s="11"/>
      <c r="K33" s="12"/>
      <c r="L33" s="11"/>
      <c r="M33" s="11"/>
      <c r="N33" s="12"/>
      <c r="O33" s="12"/>
      <c r="P33" s="12"/>
      <c r="Q33" s="12"/>
      <c r="R33" s="90"/>
    </row>
  </sheetData>
  <autoFilter ref="A12:R33" xr:uid="{4015F575-1CFD-418F-8100-E6C07E2A41FE}">
    <filterColumn colId="4" showButton="0"/>
    <filterColumn colId="5" showButton="0"/>
    <filterColumn colId="8" showButton="0"/>
    <filterColumn colId="9" showButton="0"/>
    <filterColumn colId="10" showButton="0"/>
    <filterColumn colId="11" showButton="0"/>
    <filterColumn colId="16" showButton="0"/>
  </autoFilter>
  <mergeCells count="19">
    <mergeCell ref="Q12:R12"/>
    <mergeCell ref="I13:I14"/>
    <mergeCell ref="K13:K14"/>
    <mergeCell ref="M13:M14"/>
    <mergeCell ref="Q13:Q14"/>
    <mergeCell ref="R13:R14"/>
    <mergeCell ref="A3:H3"/>
    <mergeCell ref="A5:H5"/>
    <mergeCell ref="D11:R11"/>
    <mergeCell ref="A12:A13"/>
    <mergeCell ref="B12:B14"/>
    <mergeCell ref="C12:C14"/>
    <mergeCell ref="D12:D14"/>
    <mergeCell ref="E12:G13"/>
    <mergeCell ref="H12:H14"/>
    <mergeCell ref="I12:M12"/>
    <mergeCell ref="N12:N14"/>
    <mergeCell ref="O12:O14"/>
    <mergeCell ref="P12:P14"/>
  </mergeCells>
  <phoneticPr fontId="13" type="noConversion"/>
  <dataValidations count="7">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15 A17:A28" xr:uid="{EC0F3FE6-1AF9-45F5-A713-6E36D7E2A6D7}">
      <formula1>$A$46:$A$67</formula1>
    </dataValidation>
    <dataValidation type="list" allowBlank="1" showInputMessage="1" showErrorMessage="1" sqref="P15 P19:P28 P17" xr:uid="{3CC06E6B-01E8-4944-AD19-66CA66D27D26}">
      <formula1>$A$68:$A$100</formula1>
    </dataValidation>
    <dataValidation type="list" allowBlank="1" showInputMessage="1" showErrorMessage="1" sqref="E15 E17:E28" xr:uid="{D18DA1BC-3DFD-466A-97D9-69D4A9DB5C3A}">
      <formula1>$A$35:$A$36</formula1>
    </dataValidation>
    <dataValidation type="list" allowBlank="1" showInputMessage="1" showErrorMessage="1" sqref="O22:O28 O19:O20 O17 O15" xr:uid="{C76C4727-F2E6-40F6-B758-E20469D5946D}">
      <formula1>$A$38:$A$44</formula1>
    </dataValidation>
    <dataValidation type="list" allowBlank="1" showInputMessage="1" showErrorMessage="1" sqref="O16 O21 O18:P18 E16" xr:uid="{701D4C1A-0E68-4663-BF6F-D9D3F260A8BC}">
      <formula1>#REF!</formula1>
    </dataValidation>
    <dataValidation type="list" allowBlank="1" showInputMessage="1" showErrorMessage="1" prompt="Utilizar para el servicio 09 las opciones a) Educativos, b) Culturales o c) Deportivos.  Para el  31: a) Centros de enseñanza, b) Centros deportivos y de recreación, c) Centros culturales, d) Centros y programas de salud o e) Otros" sqref="P16" xr:uid="{25430897-70FD-44C8-9FCF-2B55C8238FCF}">
      <formula1>#REF!</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16" xr:uid="{81DA441D-D797-43E9-A199-D207BC7FAA07}">
      <formula1>#REF!</formula1>
    </dataValidation>
  </dataValidations>
  <pageMargins left="0.99" right="0.27559055118110237" top="0.74803149606299213" bottom="0.74803149606299213" header="0.31496062992125984" footer="0.31496062992125984"/>
  <pageSetup paperSize="9" scale="90" orientation="landscape" horizontalDpi="200" verticalDpi="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C148A-4736-46DE-B7BC-BB438AB91DDF}">
  <dimension ref="A1:R25"/>
  <sheetViews>
    <sheetView tabSelected="1" workbookViewId="0">
      <selection activeCell="O16" sqref="O16"/>
    </sheetView>
  </sheetViews>
  <sheetFormatPr baseColWidth="10" defaultColWidth="10.85546875" defaultRowHeight="15" x14ac:dyDescent="0.25"/>
  <cols>
    <col min="1" max="1" width="11.5703125" style="112" customWidth="1"/>
    <col min="2" max="3" width="0" style="112" hidden="1" customWidth="1"/>
    <col min="4" max="4" width="19.5703125" style="112" customWidth="1"/>
    <col min="5" max="5" width="5.140625" style="112" customWidth="1"/>
    <col min="6" max="6" width="4.42578125" style="112" customWidth="1"/>
    <col min="7" max="7" width="21.140625" style="112" customWidth="1"/>
    <col min="8" max="8" width="10" style="112" customWidth="1"/>
    <col min="9" max="12" width="5.140625" style="112" customWidth="1"/>
    <col min="13" max="13" width="0" style="112" hidden="1" customWidth="1"/>
    <col min="14" max="14" width="10.85546875" style="112"/>
    <col min="15" max="15" width="9.5703125" style="112" customWidth="1"/>
    <col min="16" max="16" width="10.28515625" style="112" customWidth="1"/>
    <col min="17" max="17" width="10.85546875" style="112"/>
    <col min="18" max="18" width="12.7109375" style="112" bestFit="1" customWidth="1"/>
    <col min="19" max="16384" width="10.85546875" style="112"/>
  </cols>
  <sheetData>
    <row r="1" spans="1:18" x14ac:dyDescent="0.25">
      <c r="A1" s="1" t="str">
        <f>'[1]PROGRAMA III'!A1</f>
        <v>PLAN OPERATIVO ANUAL</v>
      </c>
      <c r="B1" s="1"/>
      <c r="C1" s="1"/>
      <c r="D1" s="2"/>
      <c r="E1" s="2"/>
      <c r="F1" s="2"/>
      <c r="G1" s="2"/>
      <c r="H1" s="2"/>
      <c r="I1" s="154"/>
      <c r="J1" s="154"/>
      <c r="K1" s="154"/>
      <c r="L1" s="154"/>
      <c r="M1" s="154"/>
      <c r="N1" s="154"/>
      <c r="O1" s="154"/>
      <c r="P1" s="154"/>
      <c r="Q1" s="154"/>
      <c r="R1" s="154"/>
    </row>
    <row r="2" spans="1:18" x14ac:dyDescent="0.25">
      <c r="A2" s="1" t="str">
        <f>'[1]PROGRAMA I'!A2</f>
        <v>Municipalidad de Orotina</v>
      </c>
      <c r="B2" s="1"/>
      <c r="C2" s="1"/>
      <c r="D2" s="2"/>
      <c r="E2" s="2"/>
      <c r="F2" s="2"/>
      <c r="G2" s="2"/>
      <c r="H2" s="2"/>
      <c r="I2" s="154"/>
      <c r="J2" s="154"/>
      <c r="K2" s="154"/>
      <c r="L2" s="154"/>
      <c r="M2" s="154"/>
      <c r="N2" s="154"/>
      <c r="O2" s="154"/>
      <c r="P2" s="154"/>
      <c r="Q2" s="154"/>
      <c r="R2" s="154"/>
    </row>
    <row r="3" spans="1:18" x14ac:dyDescent="0.25">
      <c r="A3" s="303">
        <f>'[1]PROGRAMA I'!A3:H3</f>
        <v>2019</v>
      </c>
      <c r="B3" s="303"/>
      <c r="C3" s="303"/>
      <c r="D3" s="303"/>
      <c r="E3" s="303"/>
      <c r="F3" s="303"/>
      <c r="G3" s="303"/>
      <c r="H3" s="303"/>
      <c r="I3" s="154"/>
      <c r="J3" s="154"/>
      <c r="K3" s="154"/>
      <c r="L3" s="154"/>
      <c r="M3" s="154"/>
      <c r="N3" s="154"/>
      <c r="O3" s="154"/>
      <c r="P3" s="154"/>
      <c r="Q3" s="154"/>
      <c r="R3" s="154"/>
    </row>
    <row r="4" spans="1:18" x14ac:dyDescent="0.25">
      <c r="A4" s="1" t="s">
        <v>1</v>
      </c>
      <c r="B4" s="1"/>
      <c r="C4" s="1"/>
      <c r="D4" s="1"/>
      <c r="E4" s="1"/>
      <c r="F4" s="2"/>
      <c r="G4" s="1"/>
      <c r="H4" s="1"/>
      <c r="I4" s="154"/>
      <c r="J4" s="154"/>
      <c r="K4" s="154"/>
      <c r="L4" s="154"/>
      <c r="M4" s="154"/>
      <c r="N4" s="154"/>
      <c r="O4" s="154"/>
      <c r="P4" s="154"/>
      <c r="Q4" s="154"/>
      <c r="R4" s="154"/>
    </row>
    <row r="5" spans="1:18" x14ac:dyDescent="0.25">
      <c r="A5" s="304" t="s">
        <v>184</v>
      </c>
      <c r="B5" s="304"/>
      <c r="C5" s="304"/>
      <c r="D5" s="304"/>
      <c r="E5" s="304"/>
      <c r="F5" s="304"/>
      <c r="G5" s="304"/>
      <c r="H5" s="304"/>
      <c r="I5" s="155"/>
      <c r="J5" s="155"/>
      <c r="K5" s="155"/>
      <c r="L5" s="155"/>
      <c r="M5" s="155"/>
      <c r="N5" s="155"/>
      <c r="O5" s="155"/>
      <c r="P5" s="155"/>
      <c r="Q5" s="155"/>
      <c r="R5" s="155"/>
    </row>
    <row r="6" spans="1:18" ht="6" customHeight="1" x14ac:dyDescent="0.25">
      <c r="A6" s="1"/>
      <c r="B6" s="1"/>
      <c r="C6" s="1"/>
      <c r="D6" s="1"/>
      <c r="E6" s="1"/>
      <c r="F6" s="2"/>
      <c r="G6" s="1"/>
      <c r="H6" s="1"/>
      <c r="I6" s="154"/>
      <c r="J6" s="154"/>
      <c r="K6" s="154"/>
      <c r="L6" s="154"/>
      <c r="M6" s="154"/>
      <c r="N6" s="154"/>
      <c r="O6" s="154"/>
      <c r="P6" s="154"/>
      <c r="Q6" s="154"/>
      <c r="R6" s="154"/>
    </row>
    <row r="7" spans="1:18" x14ac:dyDescent="0.25">
      <c r="A7" s="113" t="s">
        <v>185</v>
      </c>
      <c r="B7" s="113"/>
      <c r="C7" s="113"/>
      <c r="D7" s="113"/>
      <c r="E7" s="113"/>
      <c r="F7" s="113"/>
      <c r="G7" s="113"/>
      <c r="H7" s="113"/>
      <c r="I7" s="113"/>
      <c r="J7" s="113"/>
      <c r="K7" s="113"/>
      <c r="L7" s="113"/>
      <c r="M7" s="113"/>
      <c r="N7" s="113"/>
      <c r="O7" s="113"/>
      <c r="P7" s="113"/>
      <c r="Q7" s="113"/>
      <c r="R7" s="113"/>
    </row>
    <row r="8" spans="1:18" ht="7.5" customHeight="1" x14ac:dyDescent="0.25">
      <c r="A8" s="113"/>
      <c r="B8" s="113"/>
      <c r="C8" s="113"/>
      <c r="D8" s="113"/>
      <c r="E8" s="113"/>
      <c r="F8" s="113"/>
      <c r="G8" s="113"/>
      <c r="H8" s="113"/>
      <c r="I8" s="113"/>
      <c r="J8" s="113"/>
      <c r="K8" s="113"/>
      <c r="L8" s="113"/>
      <c r="M8" s="113"/>
      <c r="N8" s="113"/>
      <c r="O8" s="113"/>
      <c r="P8" s="113"/>
      <c r="Q8" s="113"/>
      <c r="R8" s="113"/>
    </row>
    <row r="9" spans="1:18" x14ac:dyDescent="0.25">
      <c r="A9" s="113" t="s">
        <v>186</v>
      </c>
      <c r="B9" s="113"/>
      <c r="C9" s="113"/>
      <c r="D9" s="113"/>
      <c r="E9" s="113"/>
      <c r="F9" s="113"/>
      <c r="G9" s="113"/>
      <c r="H9" s="113"/>
      <c r="I9" s="113"/>
      <c r="J9" s="113"/>
      <c r="K9" s="113"/>
      <c r="L9" s="113"/>
      <c r="M9" s="113"/>
      <c r="N9" s="113"/>
      <c r="O9" s="113"/>
      <c r="P9" s="113"/>
      <c r="Q9" s="113"/>
      <c r="R9" s="113"/>
    </row>
    <row r="10" spans="1:18" ht="4.5" customHeight="1" thickBot="1" x14ac:dyDescent="0.3">
      <c r="A10" s="114"/>
      <c r="B10" s="114"/>
      <c r="C10" s="114"/>
      <c r="D10" s="114"/>
      <c r="E10" s="114"/>
      <c r="F10" s="114"/>
      <c r="G10" s="114"/>
      <c r="H10" s="114"/>
      <c r="I10" s="114"/>
      <c r="J10" s="114"/>
      <c r="K10" s="114"/>
      <c r="L10" s="114"/>
      <c r="M10" s="114"/>
      <c r="N10" s="114"/>
      <c r="O10" s="114"/>
      <c r="P10" s="114"/>
      <c r="Q10" s="114"/>
      <c r="R10" s="114"/>
    </row>
    <row r="11" spans="1:18" ht="33.75" x14ac:dyDescent="0.25">
      <c r="A11" s="115" t="s">
        <v>2</v>
      </c>
      <c r="B11" s="116"/>
      <c r="C11" s="116"/>
      <c r="D11" s="305" t="s">
        <v>62</v>
      </c>
      <c r="E11" s="305"/>
      <c r="F11" s="305"/>
      <c r="G11" s="305"/>
      <c r="H11" s="305"/>
      <c r="I11" s="305"/>
      <c r="J11" s="305"/>
      <c r="K11" s="305"/>
      <c r="L11" s="305"/>
      <c r="M11" s="305"/>
      <c r="N11" s="305"/>
      <c r="O11" s="305"/>
      <c r="P11" s="305"/>
      <c r="Q11" s="305"/>
      <c r="R11" s="164"/>
    </row>
    <row r="12" spans="1:18" ht="19.5" customHeight="1" x14ac:dyDescent="0.25">
      <c r="A12" s="307" t="s">
        <v>4</v>
      </c>
      <c r="B12" s="308" t="s">
        <v>63</v>
      </c>
      <c r="C12" s="308" t="s">
        <v>64</v>
      </c>
      <c r="D12" s="310" t="s">
        <v>5</v>
      </c>
      <c r="E12" s="315" t="s">
        <v>6</v>
      </c>
      <c r="F12" s="315"/>
      <c r="G12" s="315"/>
      <c r="H12" s="315" t="s">
        <v>7</v>
      </c>
      <c r="I12" s="310" t="s">
        <v>8</v>
      </c>
      <c r="J12" s="310"/>
      <c r="K12" s="310"/>
      <c r="L12" s="310"/>
      <c r="M12" s="310"/>
      <c r="N12" s="310" t="s">
        <v>9</v>
      </c>
      <c r="O12" s="310" t="s">
        <v>99</v>
      </c>
      <c r="P12" s="310" t="s">
        <v>133</v>
      </c>
      <c r="Q12" s="310" t="s">
        <v>11</v>
      </c>
      <c r="R12" s="313"/>
    </row>
    <row r="13" spans="1:18" x14ac:dyDescent="0.25">
      <c r="A13" s="307"/>
      <c r="B13" s="314"/>
      <c r="C13" s="314"/>
      <c r="D13" s="310"/>
      <c r="E13" s="315"/>
      <c r="F13" s="315"/>
      <c r="G13" s="315"/>
      <c r="H13" s="315"/>
      <c r="I13" s="316" t="s">
        <v>66</v>
      </c>
      <c r="J13" s="158" t="s">
        <v>13</v>
      </c>
      <c r="K13" s="316" t="s">
        <v>67</v>
      </c>
      <c r="L13" s="158" t="s">
        <v>13</v>
      </c>
      <c r="M13" s="312" t="s">
        <v>15</v>
      </c>
      <c r="N13" s="310"/>
      <c r="O13" s="310"/>
      <c r="P13" s="310"/>
      <c r="Q13" s="310" t="s">
        <v>16</v>
      </c>
      <c r="R13" s="313" t="s">
        <v>17</v>
      </c>
    </row>
    <row r="14" spans="1:18" ht="22.5" x14ac:dyDescent="0.25">
      <c r="A14" s="118" t="s">
        <v>18</v>
      </c>
      <c r="B14" s="308"/>
      <c r="C14" s="308"/>
      <c r="D14" s="310"/>
      <c r="E14" s="159" t="s">
        <v>19</v>
      </c>
      <c r="F14" s="160" t="s">
        <v>20</v>
      </c>
      <c r="G14" s="160" t="s">
        <v>21</v>
      </c>
      <c r="H14" s="315"/>
      <c r="I14" s="316" t="s">
        <v>22</v>
      </c>
      <c r="J14" s="158"/>
      <c r="K14" s="316" t="s">
        <v>22</v>
      </c>
      <c r="L14" s="158"/>
      <c r="M14" s="312"/>
      <c r="N14" s="310"/>
      <c r="O14" s="310"/>
      <c r="P14" s="310"/>
      <c r="Q14" s="310"/>
      <c r="R14" s="313"/>
    </row>
    <row r="15" spans="1:18" ht="33.75" x14ac:dyDescent="0.25">
      <c r="A15" s="121" t="s">
        <v>91</v>
      </c>
      <c r="B15" s="128"/>
      <c r="C15" s="128"/>
      <c r="D15" s="129" t="s">
        <v>134</v>
      </c>
      <c r="E15" s="123" t="s">
        <v>42</v>
      </c>
      <c r="F15" s="202" t="s">
        <v>235</v>
      </c>
      <c r="G15" s="129" t="s">
        <v>135</v>
      </c>
      <c r="H15" s="8" t="s">
        <v>73</v>
      </c>
      <c r="I15" s="6"/>
      <c r="J15" s="156">
        <f t="shared" ref="J15:J20" si="0">IF(OR(I15=0),0,(I15/(I15+K15)))</f>
        <v>0</v>
      </c>
      <c r="K15" s="6">
        <v>100</v>
      </c>
      <c r="L15" s="156">
        <f t="shared" ref="L15:L20" si="1">IF(OR(K15=0),0,(K15/(I15+K15)))</f>
        <v>1</v>
      </c>
      <c r="M15" s="157">
        <f t="shared" ref="M15:M20" si="2">J15+L15</f>
        <v>1</v>
      </c>
      <c r="N15" s="8" t="s">
        <v>122</v>
      </c>
      <c r="O15" s="125" t="s">
        <v>103</v>
      </c>
      <c r="P15" s="125" t="s">
        <v>136</v>
      </c>
      <c r="Q15" s="131"/>
      <c r="R15" s="130">
        <v>2758395.48</v>
      </c>
    </row>
    <row r="16" spans="1:18" ht="57" x14ac:dyDescent="0.25">
      <c r="A16" s="121" t="s">
        <v>91</v>
      </c>
      <c r="B16" s="128"/>
      <c r="C16" s="128"/>
      <c r="D16" s="129" t="s">
        <v>134</v>
      </c>
      <c r="E16" s="123" t="s">
        <v>42</v>
      </c>
      <c r="F16" s="202" t="s">
        <v>236</v>
      </c>
      <c r="G16" s="249" t="s">
        <v>137</v>
      </c>
      <c r="H16" s="8" t="s">
        <v>73</v>
      </c>
      <c r="I16" s="6"/>
      <c r="J16" s="156">
        <f t="shared" si="0"/>
        <v>0</v>
      </c>
      <c r="K16" s="6">
        <v>100</v>
      </c>
      <c r="L16" s="156">
        <f t="shared" si="1"/>
        <v>1</v>
      </c>
      <c r="M16" s="157">
        <f t="shared" si="2"/>
        <v>1</v>
      </c>
      <c r="N16" s="8" t="s">
        <v>122</v>
      </c>
      <c r="O16" s="125" t="s">
        <v>103</v>
      </c>
      <c r="P16" s="125" t="s">
        <v>136</v>
      </c>
      <c r="Q16" s="131"/>
      <c r="R16" s="132">
        <v>2405645.48</v>
      </c>
    </row>
    <row r="17" spans="1:18" ht="45.75" x14ac:dyDescent="0.25">
      <c r="A17" s="121" t="s">
        <v>91</v>
      </c>
      <c r="B17" s="128"/>
      <c r="C17" s="128"/>
      <c r="D17" s="129" t="s">
        <v>134</v>
      </c>
      <c r="E17" s="123" t="s">
        <v>42</v>
      </c>
      <c r="F17" s="202" t="s">
        <v>237</v>
      </c>
      <c r="G17" s="249" t="s">
        <v>138</v>
      </c>
      <c r="H17" s="8" t="s">
        <v>73</v>
      </c>
      <c r="I17" s="6"/>
      <c r="J17" s="156">
        <f t="shared" si="0"/>
        <v>0</v>
      </c>
      <c r="K17" s="6">
        <v>100</v>
      </c>
      <c r="L17" s="156">
        <f t="shared" si="1"/>
        <v>1</v>
      </c>
      <c r="M17" s="157">
        <f t="shared" si="2"/>
        <v>1</v>
      </c>
      <c r="N17" s="8" t="s">
        <v>122</v>
      </c>
      <c r="O17" s="125" t="s">
        <v>103</v>
      </c>
      <c r="P17" s="125" t="s">
        <v>136</v>
      </c>
      <c r="Q17" s="131"/>
      <c r="R17" s="132">
        <v>2576249.98</v>
      </c>
    </row>
    <row r="18" spans="1:18" ht="45.75" x14ac:dyDescent="0.25">
      <c r="A18" s="121" t="s">
        <v>91</v>
      </c>
      <c r="B18" s="128"/>
      <c r="C18" s="128"/>
      <c r="D18" s="129" t="s">
        <v>134</v>
      </c>
      <c r="E18" s="123" t="s">
        <v>42</v>
      </c>
      <c r="F18" s="202" t="s">
        <v>238</v>
      </c>
      <c r="G18" s="249" t="s">
        <v>139</v>
      </c>
      <c r="H18" s="8" t="s">
        <v>73</v>
      </c>
      <c r="I18" s="6"/>
      <c r="J18" s="156">
        <f t="shared" si="0"/>
        <v>0</v>
      </c>
      <c r="K18" s="6">
        <v>100</v>
      </c>
      <c r="L18" s="156">
        <f t="shared" si="1"/>
        <v>1</v>
      </c>
      <c r="M18" s="157">
        <f t="shared" si="2"/>
        <v>1</v>
      </c>
      <c r="N18" s="8" t="s">
        <v>122</v>
      </c>
      <c r="O18" s="125" t="s">
        <v>103</v>
      </c>
      <c r="P18" s="125" t="s">
        <v>136</v>
      </c>
      <c r="Q18" s="131"/>
      <c r="R18" s="132">
        <v>3432534.9</v>
      </c>
    </row>
    <row r="19" spans="1:18" ht="45.75" x14ac:dyDescent="0.25">
      <c r="A19" s="121" t="s">
        <v>91</v>
      </c>
      <c r="B19" s="128"/>
      <c r="C19" s="128"/>
      <c r="D19" s="129" t="s">
        <v>134</v>
      </c>
      <c r="E19" s="123" t="s">
        <v>42</v>
      </c>
      <c r="F19" s="202" t="s">
        <v>239</v>
      </c>
      <c r="G19" s="249" t="s">
        <v>140</v>
      </c>
      <c r="H19" s="8" t="s">
        <v>73</v>
      </c>
      <c r="I19" s="6"/>
      <c r="J19" s="156">
        <f t="shared" si="0"/>
        <v>0</v>
      </c>
      <c r="K19" s="6">
        <v>100</v>
      </c>
      <c r="L19" s="156">
        <f t="shared" si="1"/>
        <v>1</v>
      </c>
      <c r="M19" s="157">
        <f t="shared" si="2"/>
        <v>1</v>
      </c>
      <c r="N19" s="8" t="s">
        <v>122</v>
      </c>
      <c r="O19" s="125" t="s">
        <v>103</v>
      </c>
      <c r="P19" s="125" t="s">
        <v>136</v>
      </c>
      <c r="Q19" s="131"/>
      <c r="R19" s="132">
        <v>3134385.78</v>
      </c>
    </row>
    <row r="20" spans="1:18" ht="34.5" thickBot="1" x14ac:dyDescent="0.3">
      <c r="A20" s="173" t="s">
        <v>91</v>
      </c>
      <c r="B20" s="174"/>
      <c r="C20" s="174"/>
      <c r="D20" s="175" t="s">
        <v>134</v>
      </c>
      <c r="E20" s="176" t="s">
        <v>42</v>
      </c>
      <c r="F20" s="202" t="s">
        <v>240</v>
      </c>
      <c r="G20" s="250" t="s">
        <v>141</v>
      </c>
      <c r="H20" s="177" t="s">
        <v>73</v>
      </c>
      <c r="I20" s="178"/>
      <c r="J20" s="179">
        <f t="shared" si="0"/>
        <v>0</v>
      </c>
      <c r="K20" s="178">
        <v>100</v>
      </c>
      <c r="L20" s="179">
        <f t="shared" si="1"/>
        <v>1</v>
      </c>
      <c r="M20" s="180">
        <f t="shared" si="2"/>
        <v>1</v>
      </c>
      <c r="N20" s="177" t="s">
        <v>188</v>
      </c>
      <c r="O20" s="181" t="s">
        <v>103</v>
      </c>
      <c r="P20" s="181" t="s">
        <v>136</v>
      </c>
      <c r="Q20" s="182"/>
      <c r="R20" s="183">
        <v>126641.2</v>
      </c>
    </row>
    <row r="21" spans="1:18" ht="15.75" thickBot="1" x14ac:dyDescent="0.3">
      <c r="A21" s="184"/>
      <c r="B21" s="185"/>
      <c r="C21" s="185"/>
      <c r="D21" s="186" t="s">
        <v>57</v>
      </c>
      <c r="E21" s="186"/>
      <c r="F21" s="186"/>
      <c r="G21" s="186"/>
      <c r="H21" s="186"/>
      <c r="I21" s="186"/>
      <c r="J21" s="187">
        <f>SUM(J15:J20)</f>
        <v>0</v>
      </c>
      <c r="K21" s="186"/>
      <c r="L21" s="187">
        <f>SUM(L15:L20)</f>
        <v>6</v>
      </c>
      <c r="M21" s="188">
        <f>SUM(M15:M20)</f>
        <v>6</v>
      </c>
      <c r="N21" s="186"/>
      <c r="O21" s="186"/>
      <c r="P21" s="186"/>
      <c r="Q21" s="185">
        <f>SUM(Q15:Q20)</f>
        <v>0</v>
      </c>
      <c r="R21" s="189">
        <f>SUM(R15:R20)</f>
        <v>14433852.819999998</v>
      </c>
    </row>
    <row r="22" spans="1:18" ht="15.75" thickBot="1" x14ac:dyDescent="0.3">
      <c r="A22" s="195" t="s">
        <v>58</v>
      </c>
      <c r="B22" s="196"/>
      <c r="C22" s="196"/>
      <c r="D22" s="196"/>
      <c r="E22" s="196"/>
      <c r="F22" s="197"/>
      <c r="G22" s="196"/>
      <c r="H22" s="196"/>
      <c r="I22" s="196"/>
      <c r="J22" s="198">
        <f>IF(OR(J21=0),0,(J21/M21))</f>
        <v>0</v>
      </c>
      <c r="K22" s="196"/>
      <c r="L22" s="198">
        <f>IF(OR(L21=0),0,(L21/M21))</f>
        <v>1</v>
      </c>
      <c r="M22" s="198">
        <f>SUM(M15:M20)/M21</f>
        <v>1</v>
      </c>
      <c r="N22" s="196"/>
      <c r="O22" s="196"/>
      <c r="P22" s="196"/>
      <c r="Q22" s="196"/>
      <c r="R22" s="199"/>
    </row>
    <row r="23" spans="1:18" x14ac:dyDescent="0.25">
      <c r="A23" s="190"/>
      <c r="B23" s="191"/>
      <c r="C23" s="191"/>
      <c r="D23" s="192">
        <f>IF(OR([1]RESTRINGIDOP4!B9=0),0,([1]RESTRINGIDOP4!B9/[1]RESTRINGIDOP4!B8))</f>
        <v>1</v>
      </c>
      <c r="E23" s="191" t="s">
        <v>59</v>
      </c>
      <c r="F23" s="193"/>
      <c r="G23" s="191"/>
      <c r="H23" s="191"/>
      <c r="I23" s="191"/>
      <c r="J23" s="192">
        <f>IF(OR(D23=0),0,([1]RESTRINGIDOP4!C5/[1]RESTRINGIDOP4!B9))</f>
        <v>0</v>
      </c>
      <c r="K23" s="191"/>
      <c r="L23" s="192">
        <f>IF(OR(D23=0),0,([1]RESTRINGIDOP4!D5/[1]RESTRINGIDOP4!B9))</f>
        <v>1</v>
      </c>
      <c r="M23" s="192">
        <f>(J23+L23)</f>
        <v>1</v>
      </c>
      <c r="N23" s="191"/>
      <c r="O23" s="191"/>
      <c r="P23" s="191"/>
      <c r="Q23" s="191"/>
      <c r="R23" s="194"/>
    </row>
    <row r="24" spans="1:18" x14ac:dyDescent="0.25">
      <c r="A24" s="165"/>
      <c r="B24" s="161"/>
      <c r="C24" s="161"/>
      <c r="D24" s="162">
        <f>IF(OR([1]RESTRINGIDOP4!B10=0),0,[1]RESTRINGIDOP4!B10/[1]RESTRINGIDOP4!B8)</f>
        <v>0</v>
      </c>
      <c r="E24" s="161" t="s">
        <v>60</v>
      </c>
      <c r="F24" s="163"/>
      <c r="G24" s="161"/>
      <c r="H24" s="161"/>
      <c r="I24" s="161"/>
      <c r="J24" s="162">
        <f>IF(OR(D24=0),0,([1]RESTRINGIDOP4!F5/[1]RESTRINGIDOP4!B10))</f>
        <v>0</v>
      </c>
      <c r="K24" s="161"/>
      <c r="L24" s="162">
        <f>IF(OR(D24=0),0,([1]RESTRINGIDOP4!G5/[1]RESTRINGIDOP4!B10))</f>
        <v>0</v>
      </c>
      <c r="M24" s="162">
        <f>J24+L24</f>
        <v>0</v>
      </c>
      <c r="N24" s="161"/>
      <c r="O24" s="161"/>
      <c r="P24" s="161"/>
      <c r="Q24" s="161"/>
      <c r="R24" s="166"/>
    </row>
    <row r="25" spans="1:18" ht="15.75" thickBot="1" x14ac:dyDescent="0.3">
      <c r="A25" s="167"/>
      <c r="B25" s="168"/>
      <c r="C25" s="168"/>
      <c r="D25" s="169">
        <f>M21</f>
        <v>6</v>
      </c>
      <c r="E25" s="168" t="s">
        <v>61</v>
      </c>
      <c r="F25" s="170"/>
      <c r="G25" s="168"/>
      <c r="H25" s="168"/>
      <c r="I25" s="168"/>
      <c r="J25" s="171"/>
      <c r="K25" s="168"/>
      <c r="L25" s="171"/>
      <c r="M25" s="171"/>
      <c r="N25" s="168"/>
      <c r="O25" s="168"/>
      <c r="P25" s="168"/>
      <c r="Q25" s="168"/>
      <c r="R25" s="172"/>
    </row>
  </sheetData>
  <autoFilter ref="A12:R14" xr:uid="{AA57419C-9CF9-44EB-B5CC-8E5919C7C4BE}">
    <filterColumn colId="4" showButton="0"/>
    <filterColumn colId="5" showButton="0"/>
    <filterColumn colId="8" showButton="0"/>
    <filterColumn colId="9" showButton="0"/>
    <filterColumn colId="10" showButton="0"/>
    <filterColumn colId="11" showButton="0"/>
    <filterColumn colId="16" showButton="0"/>
  </autoFilter>
  <mergeCells count="19">
    <mergeCell ref="Q12:R12"/>
    <mergeCell ref="I13:I14"/>
    <mergeCell ref="K13:K14"/>
    <mergeCell ref="M13:M14"/>
    <mergeCell ref="Q13:Q14"/>
    <mergeCell ref="R13:R14"/>
    <mergeCell ref="A3:H3"/>
    <mergeCell ref="A5:H5"/>
    <mergeCell ref="D11:Q11"/>
    <mergeCell ref="A12:A13"/>
    <mergeCell ref="B12:B14"/>
    <mergeCell ref="C12:C14"/>
    <mergeCell ref="D12:D14"/>
    <mergeCell ref="E12:G13"/>
    <mergeCell ref="H12:H14"/>
    <mergeCell ref="I12:M12"/>
    <mergeCell ref="N12:N14"/>
    <mergeCell ref="O12:O14"/>
    <mergeCell ref="P12:P14"/>
  </mergeCells>
  <phoneticPr fontId="13" type="noConversion"/>
  <dataValidations count="4">
    <dataValidation type="list" allowBlank="1" showInputMessage="1" showErrorMessage="1" sqref="O15:O20" xr:uid="{C0724A04-D7D9-41CA-AED7-9B0EA6995233}">
      <formula1>$A$360:$A$366</formula1>
    </dataValidation>
    <dataValidation type="list" allowBlank="1" showInputMessage="1" showErrorMessage="1" sqref="P15:P20" xr:uid="{10908F85-2BFC-42D3-AAC1-4AFD83149CA6}">
      <formula1>$A$390:$A$422</formula1>
    </dataValidation>
    <dataValidation type="list" allowBlank="1" showInputMessage="1" showErrorMessage="1" sqref="E15:E20" xr:uid="{0106CEC3-1867-488E-B666-7126BC449126}">
      <formula1>$A$357:$A$358</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15:A20" xr:uid="{A1B7F204-18D3-41D3-A4BA-C74DA8FB51D3}">
      <formula1>$A$368:$A$389</formula1>
    </dataValidation>
  </dataValidations>
  <pageMargins left="1.03" right="0.19685039370078741" top="0.74803149606299213" bottom="0.74803149606299213" header="0.31496062992125984" footer="0.31496062992125984"/>
  <pageSetup paperSize="9" scale="90"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Marco estratégico</vt:lpstr>
      <vt:lpstr>Programa I</vt:lpstr>
      <vt:lpstr>Programa II</vt:lpstr>
      <vt:lpstr>Programa III</vt:lpstr>
      <vt:lpstr>Programa 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Gricelly María Meza Sandoval</cp:lastModifiedBy>
  <cp:lastPrinted>2019-10-08T17:10:15Z</cp:lastPrinted>
  <dcterms:created xsi:type="dcterms:W3CDTF">2019-04-09T21:02:36Z</dcterms:created>
  <dcterms:modified xsi:type="dcterms:W3CDTF">2022-11-02T14:30:29Z</dcterms:modified>
</cp:coreProperties>
</file>