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O:\PRESUPUESTOS\PRESUPUESTO 2021\Presupuesto ordinario 2021\"/>
    </mc:Choice>
  </mc:AlternateContent>
  <xr:revisionPtr revIDLastSave="0" documentId="13_ncr:1_{6263BF2F-5274-4DD4-9DC6-B86D44F6411B}" xr6:coauthVersionLast="46" xr6:coauthVersionMax="46" xr10:uidLastSave="{00000000-0000-0000-0000-000000000000}"/>
  <bookViews>
    <workbookView xWindow="-110" yWindow="-110" windowWidth="19420" windowHeight="10420" activeTab="1" xr2:uid="{00000000-000D-0000-FFFF-FFFF00000000}"/>
  </bookViews>
  <sheets>
    <sheet name="Marco General" sheetId="4" r:id="rId1"/>
    <sheet name="P I" sheetId="1" r:id="rId2"/>
    <sheet name="P II" sheetId="2" r:id="rId3"/>
    <sheet name="P III" sheetId="3" r:id="rId4"/>
  </sheets>
  <externalReferences>
    <externalReference r:id="rId5"/>
  </externalReferences>
  <definedNames>
    <definedName name="_xlnm._FilterDatabase" localSheetId="1" hidden="1">'P I'!$E$11:$R$13</definedName>
    <definedName name="_xlnm._FilterDatabase" localSheetId="2" hidden="1">'P II'!$A$12:$S$43</definedName>
    <definedName name="_xlnm._FilterDatabase" localSheetId="3" hidden="1">'P III'!$A$12:$S$65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 l="1"/>
  <c r="R39" i="2"/>
  <c r="R61" i="3"/>
  <c r="S61" i="3"/>
  <c r="R36" i="1"/>
  <c r="M38" i="2"/>
  <c r="K38" i="2"/>
  <c r="N38" i="2" s="1"/>
  <c r="D64" i="3"/>
  <c r="K64" i="3" s="1"/>
  <c r="D63" i="3"/>
  <c r="M63" i="3" s="1"/>
  <c r="M60" i="3"/>
  <c r="K60" i="3"/>
  <c r="M59" i="3"/>
  <c r="K59" i="3"/>
  <c r="N59" i="3" s="1"/>
  <c r="M58" i="3"/>
  <c r="K58" i="3"/>
  <c r="N58" i="3" s="1"/>
  <c r="M57" i="3"/>
  <c r="N57" i="3" s="1"/>
  <c r="K57" i="3"/>
  <c r="M56" i="3"/>
  <c r="K56" i="3"/>
  <c r="N56" i="3" s="1"/>
  <c r="M55" i="3"/>
  <c r="K55" i="3"/>
  <c r="N55" i="3" s="1"/>
  <c r="M54" i="3"/>
  <c r="K54" i="3"/>
  <c r="M53" i="3"/>
  <c r="K53" i="3"/>
  <c r="M52" i="3"/>
  <c r="N52" i="3" s="1"/>
  <c r="K52" i="3"/>
  <c r="M51" i="3"/>
  <c r="K51" i="3"/>
  <c r="N51" i="3" s="1"/>
  <c r="M50" i="3"/>
  <c r="K50" i="3"/>
  <c r="M49" i="3"/>
  <c r="K49" i="3"/>
  <c r="N49" i="3" s="1"/>
  <c r="M48" i="3"/>
  <c r="K48" i="3"/>
  <c r="N48" i="3" s="1"/>
  <c r="M47" i="3"/>
  <c r="N47" i="3" s="1"/>
  <c r="K47" i="3"/>
  <c r="M46" i="3"/>
  <c r="K46" i="3"/>
  <c r="M45" i="3"/>
  <c r="N45" i="3" s="1"/>
  <c r="K45" i="3"/>
  <c r="M44" i="3"/>
  <c r="N44" i="3" s="1"/>
  <c r="K44" i="3"/>
  <c r="M43" i="3"/>
  <c r="K43" i="3"/>
  <c r="N43" i="3" s="1"/>
  <c r="M42" i="3"/>
  <c r="K42" i="3"/>
  <c r="N42" i="3" s="1"/>
  <c r="M41" i="3"/>
  <c r="N41" i="3" s="1"/>
  <c r="K41" i="3"/>
  <c r="M40" i="3"/>
  <c r="K40" i="3"/>
  <c r="M39" i="3"/>
  <c r="K39" i="3"/>
  <c r="N39" i="3"/>
  <c r="M38" i="3"/>
  <c r="K38" i="3"/>
  <c r="N38" i="3" s="1"/>
  <c r="M37" i="3"/>
  <c r="K37" i="3"/>
  <c r="M36" i="3"/>
  <c r="K36" i="3"/>
  <c r="M35" i="3"/>
  <c r="K35" i="3"/>
  <c r="N35" i="3"/>
  <c r="M34" i="3"/>
  <c r="K34" i="3"/>
  <c r="N34" i="3"/>
  <c r="M33" i="3"/>
  <c r="K33" i="3"/>
  <c r="M32" i="3"/>
  <c r="N32" i="3" s="1"/>
  <c r="K32" i="3"/>
  <c r="M31" i="3"/>
  <c r="K31" i="3"/>
  <c r="N31" i="3" s="1"/>
  <c r="M30" i="3"/>
  <c r="N30" i="3" s="1"/>
  <c r="K30" i="3"/>
  <c r="M29" i="3"/>
  <c r="K29" i="3"/>
  <c r="M28" i="3"/>
  <c r="K28" i="3"/>
  <c r="M27" i="3"/>
  <c r="K27" i="3"/>
  <c r="N27" i="3" s="1"/>
  <c r="M26" i="3"/>
  <c r="K26" i="3"/>
  <c r="N26" i="3" s="1"/>
  <c r="M25" i="3"/>
  <c r="K25" i="3"/>
  <c r="N25" i="3" s="1"/>
  <c r="M24" i="3"/>
  <c r="K24" i="3"/>
  <c r="N24" i="3" s="1"/>
  <c r="M23" i="3"/>
  <c r="K23" i="3"/>
  <c r="N23" i="3"/>
  <c r="M22" i="3"/>
  <c r="K22" i="3"/>
  <c r="N22" i="3" s="1"/>
  <c r="M21" i="3"/>
  <c r="K21" i="3"/>
  <c r="M20" i="3"/>
  <c r="K20" i="3"/>
  <c r="M19" i="3"/>
  <c r="K19" i="3"/>
  <c r="N19" i="3"/>
  <c r="M18" i="3"/>
  <c r="K18" i="3"/>
  <c r="N18" i="3"/>
  <c r="M17" i="3"/>
  <c r="K17" i="3"/>
  <c r="M16" i="3"/>
  <c r="K16" i="3"/>
  <c r="M15" i="3"/>
  <c r="N15" i="3" s="1"/>
  <c r="K15" i="3"/>
  <c r="A3" i="3"/>
  <c r="A2" i="3"/>
  <c r="A1" i="3"/>
  <c r="D42" i="2"/>
  <c r="K42" i="2" s="1"/>
  <c r="N42" i="2" s="1"/>
  <c r="M42" i="2"/>
  <c r="D41" i="2"/>
  <c r="M41" i="2" s="1"/>
  <c r="S39" i="2"/>
  <c r="M37" i="2"/>
  <c r="K37" i="2"/>
  <c r="M36" i="2"/>
  <c r="K36" i="2"/>
  <c r="M35" i="2"/>
  <c r="K35" i="2"/>
  <c r="N35" i="2" s="1"/>
  <c r="M34" i="2"/>
  <c r="K34" i="2"/>
  <c r="N34" i="2"/>
  <c r="M33" i="2"/>
  <c r="K33" i="2"/>
  <c r="M32" i="2"/>
  <c r="K32" i="2"/>
  <c r="M31" i="2"/>
  <c r="N31" i="2" s="1"/>
  <c r="K31" i="2"/>
  <c r="M30" i="2"/>
  <c r="K30" i="2"/>
  <c r="M29" i="2"/>
  <c r="K29" i="2"/>
  <c r="M28" i="2"/>
  <c r="K28" i="2"/>
  <c r="M27" i="2"/>
  <c r="N27" i="2" s="1"/>
  <c r="K27" i="2"/>
  <c r="M26" i="2"/>
  <c r="K26" i="2"/>
  <c r="N26" i="2" s="1"/>
  <c r="M25" i="2"/>
  <c r="K25" i="2"/>
  <c r="M24" i="2"/>
  <c r="K24" i="2"/>
  <c r="M23" i="2"/>
  <c r="K23" i="2"/>
  <c r="N23" i="2" s="1"/>
  <c r="M22" i="2"/>
  <c r="K22" i="2"/>
  <c r="M21" i="2"/>
  <c r="K21" i="2"/>
  <c r="M20" i="2"/>
  <c r="K20" i="2"/>
  <c r="N20" i="2" s="1"/>
  <c r="M19" i="2"/>
  <c r="K19" i="2"/>
  <c r="M18" i="2"/>
  <c r="N18" i="2" s="1"/>
  <c r="K18" i="2"/>
  <c r="M17" i="2"/>
  <c r="K17" i="2"/>
  <c r="N17" i="2" s="1"/>
  <c r="M16" i="2"/>
  <c r="K16" i="2"/>
  <c r="N16" i="2" s="1"/>
  <c r="M15" i="2"/>
  <c r="K15" i="2"/>
  <c r="A3" i="2"/>
  <c r="A2" i="2"/>
  <c r="A1" i="2"/>
  <c r="D39" i="1"/>
  <c r="K39" i="1" s="1"/>
  <c r="N39" i="1" s="1"/>
  <c r="D38" i="1"/>
  <c r="M38" i="1" s="1"/>
  <c r="M35" i="1"/>
  <c r="K35" i="1"/>
  <c r="M34" i="1"/>
  <c r="K34" i="1"/>
  <c r="M33" i="1"/>
  <c r="N33" i="1" s="1"/>
  <c r="K33" i="1"/>
  <c r="M32" i="1"/>
  <c r="K32" i="1"/>
  <c r="M31" i="1"/>
  <c r="K31" i="1"/>
  <c r="N31" i="1" s="1"/>
  <c r="M30" i="1"/>
  <c r="K30" i="1"/>
  <c r="N30" i="1" s="1"/>
  <c r="M29" i="1"/>
  <c r="K29" i="1"/>
  <c r="M28" i="1"/>
  <c r="K28" i="1"/>
  <c r="N28" i="1" s="1"/>
  <c r="M27" i="1"/>
  <c r="K27" i="1"/>
  <c r="M26" i="1"/>
  <c r="K26" i="1"/>
  <c r="M25" i="1"/>
  <c r="K25" i="1"/>
  <c r="M24" i="1"/>
  <c r="N24" i="1" s="1"/>
  <c r="K24" i="1"/>
  <c r="M23" i="1"/>
  <c r="K23" i="1"/>
  <c r="M22" i="1"/>
  <c r="K22" i="1"/>
  <c r="N22" i="1" s="1"/>
  <c r="M21" i="1"/>
  <c r="K21" i="1"/>
  <c r="M20" i="1"/>
  <c r="K20" i="1"/>
  <c r="M19" i="1"/>
  <c r="K19" i="1"/>
  <c r="M18" i="1"/>
  <c r="K18" i="1"/>
  <c r="N18" i="1" s="1"/>
  <c r="M17" i="1"/>
  <c r="N17" i="1" s="1"/>
  <c r="K17" i="1"/>
  <c r="M16" i="1"/>
  <c r="K16" i="1"/>
  <c r="N16" i="1" s="1"/>
  <c r="M15" i="1"/>
  <c r="K15" i="1"/>
  <c r="M14" i="1"/>
  <c r="K14" i="1"/>
  <c r="K36" i="1" s="1"/>
  <c r="A3" i="1"/>
  <c r="A2" i="1"/>
  <c r="N17" i="3"/>
  <c r="N29" i="1"/>
  <c r="N21" i="1"/>
  <c r="N15" i="2"/>
  <c r="N28" i="2"/>
  <c r="N32" i="2"/>
  <c r="N36" i="2"/>
  <c r="N28" i="3"/>
  <c r="N36" i="3"/>
  <c r="N40" i="3"/>
  <c r="N60" i="3"/>
  <c r="N29" i="2"/>
  <c r="N33" i="2"/>
  <c r="N37" i="2"/>
  <c r="N19" i="2"/>
  <c r="N32" i="1"/>
  <c r="N22" i="2"/>
  <c r="N15" i="1"/>
  <c r="N30" i="2"/>
  <c r="N19" i="1"/>
  <c r="N27" i="1"/>
  <c r="M39" i="1"/>
  <c r="N24" i="2"/>
  <c r="N25" i="1"/>
  <c r="N21" i="2"/>
  <c r="N25" i="2"/>
  <c r="N21" i="3"/>
  <c r="N29" i="3"/>
  <c r="N33" i="3"/>
  <c r="N37" i="3"/>
  <c r="N53" i="3"/>
  <c r="N46" i="3"/>
  <c r="N50" i="3"/>
  <c r="N54" i="3"/>
  <c r="K39" i="2"/>
  <c r="M39" i="2"/>
  <c r="K41" i="2"/>
  <c r="M36" i="1"/>
  <c r="N34" i="1"/>
  <c r="N35" i="1"/>
  <c r="N20" i="1"/>
  <c r="N23" i="1"/>
  <c r="N26" i="1"/>
  <c r="K38" i="1"/>
  <c r="N20" i="3" l="1"/>
  <c r="N16" i="3"/>
  <c r="N61" i="3"/>
  <c r="N62" i="3" s="1"/>
  <c r="M64" i="3"/>
  <c r="N64" i="3" s="1"/>
  <c r="K63" i="3"/>
  <c r="N63" i="3" s="1"/>
  <c r="M61" i="3"/>
  <c r="K61" i="3"/>
  <c r="K62" i="3" s="1"/>
  <c r="N41" i="2"/>
  <c r="N39" i="2"/>
  <c r="K37" i="1"/>
  <c r="N38" i="1"/>
  <c r="N14" i="1"/>
  <c r="N36" i="1" s="1"/>
  <c r="M62" i="3" l="1"/>
  <c r="D65" i="3"/>
  <c r="K40" i="2"/>
  <c r="M40" i="2"/>
  <c r="N40" i="2"/>
  <c r="D43" i="2"/>
  <c r="N37" i="1"/>
  <c r="D40" i="1"/>
  <c r="M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family val="2"/>
          </rPr>
          <t xml:space="preserve">OBJETIVO: Obtener información general que permita conocer el panorama, diagnóstico y marco filosófico de la municipalidad u otra entidad de carácter municipal.
</t>
        </r>
      </text>
    </comment>
    <comment ref="A9" authorId="0" shapeId="0" xr:uid="{00000000-0006-0000-0000-000002000000}">
      <text>
        <r>
          <rPr>
            <sz val="10"/>
            <color rgb="FF000000"/>
            <rFont val="Arial"/>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00000000-0006-0000-0000-000003000000}">
      <text>
        <r>
          <rPr>
            <sz val="10"/>
            <color rgb="FF000000"/>
            <rFont val="Arial"/>
            <family val="2"/>
          </rPr>
          <t xml:space="preserve">Misión institucional: Declaración concisa sobre la razón de ser o el propósito último de la organización (qué somos, qué hacemos y para quién).
</t>
        </r>
      </text>
    </comment>
    <comment ref="A13" authorId="0" shapeId="0" xr:uid="{00000000-0006-0000-0000-000004000000}">
      <text>
        <r>
          <rPr>
            <sz val="10"/>
            <color rgb="FF000000"/>
            <rFont val="Arial"/>
            <family val="2"/>
          </rPr>
          <t xml:space="preserve">Visión: Declaración que enuncia lo que la organización desea ser en el futuro.  
</t>
        </r>
      </text>
    </comment>
    <comment ref="A15" authorId="0" shapeId="0" xr:uid="{00000000-0006-0000-0000-000005000000}">
      <text>
        <r>
          <rPr>
            <sz val="10"/>
            <color rgb="FF000000"/>
            <rFont val="Arial"/>
            <family val="2"/>
          </rPr>
          <t xml:space="preserve">Políticas institucionales: Lineamientos dictados por el jerarca superior, que orientan la acción institucional, acorde con el marco jurídico aplicable.
</t>
        </r>
      </text>
    </comment>
    <comment ref="A24" authorId="0" shapeId="0" xr:uid="{00000000-0006-0000-0000-000006000000}">
      <text>
        <r>
          <rPr>
            <sz val="10"/>
            <color rgb="FF000000"/>
            <rFont val="Arial"/>
            <family val="2"/>
          </rPr>
          <t xml:space="preserve">describa las funciones generales institucionales más importantes o sustantivas.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3" authorId="0" shapeId="0" xr:uid="{00000000-0006-0000-0100-000001000000}">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1" authorId="0" shapeId="0" xr:uid="{00000000-0006-0000-0100-000002000000}">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1" authorId="0" shapeId="0" xr:uid="{00000000-0006-0000-0100-00000300000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preguntas ¿qué? y ¿para qué?
</t>
        </r>
      </text>
    </comment>
    <comment ref="E11" authorId="0" shapeId="0" xr:uid="{00000000-0006-0000-0100-000004000000}">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1" authorId="0" shapeId="0" xr:uid="{00000000-0006-0000-0100-000005000000}">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1" authorId="0" shapeId="0" xr:uid="{00000000-0006-0000-0100-000006000000}">
      <text>
        <r>
          <rPr>
            <sz val="10"/>
            <color rgb="FF000000"/>
            <rFont val="Arial"/>
            <family val="2"/>
          </rPr>
          <t>Contraloría:
Funcionario responsable del cumplimiento de la meta formulada.</t>
        </r>
      </text>
    </comment>
    <comment ref="P11" authorId="0" shapeId="0" xr:uid="{00000000-0006-0000-0100-000007000000}">
      <text>
        <r>
          <rPr>
            <sz val="10"/>
            <color rgb="FF000000"/>
            <rFont val="Arial"/>
            <family val="2"/>
          </rPr>
          <t xml:space="preserve">01 Administración General; 
02 Auditoría Interna;
03 Administración de Inversiones Propias; 
04 Registro de deuda, fondos y aportes.
</t>
        </r>
      </text>
    </comment>
    <comment ref="J12" authorId="0" shapeId="0" xr:uid="{00000000-0006-0000-0100-000008000000}">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2" authorId="0" shapeId="0" xr:uid="{00000000-0006-0000-0100-000009000000}">
      <text>
        <r>
          <rPr>
            <sz val="10"/>
            <color rgb="FF000000"/>
            <rFont val="Arial"/>
            <family val="2"/>
          </rPr>
          <t>Columna con fórmula que muestra el porcentaje de la unidad de medida que se programa atender en el I semestre. NO SE DEBE ALTERAR.</t>
        </r>
      </text>
    </comment>
    <comment ref="L12" authorId="0" shapeId="0" xr:uid="{00000000-0006-0000-0100-00000A00000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2" authorId="0" shapeId="0" xr:uid="{00000000-0006-0000-0100-00000B000000}">
      <text>
        <r>
          <rPr>
            <sz val="10"/>
            <color rgb="FF000000"/>
            <rFont val="Arial"/>
            <family val="2"/>
          </rPr>
          <t>Columna con fórmula que muestra el porcentaje de la unidad de medida que se programa atender en el II semestre. NO SE DEBE ALTERAR.</t>
        </r>
      </text>
    </comment>
    <comment ref="N12" authorId="0" shapeId="0" xr:uid="{00000000-0006-0000-0100-00000C000000}">
      <text>
        <r>
          <rPr>
            <sz val="10"/>
            <color rgb="FF000000"/>
            <rFont val="Arial"/>
            <family val="2"/>
          </rPr>
          <t>CORRESPONDE AL NÚMERO DE METAS FORMULADAS. ESTA COLUMNA REFLEJA SIEMPRE EL 100% DE LO PROGRAMADO.  NO SE DEBE ALTERAR PUES CONTIENE FÓRMULAS.</t>
        </r>
      </text>
    </comment>
    <comment ref="A13" authorId="0" shapeId="0" xr:uid="{00000000-0006-0000-0100-00000D00000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00000000-0006-0000-0100-00000E000000}">
      <text>
        <r>
          <rPr>
            <sz val="10"/>
            <color rgb="FF000000"/>
            <rFont val="Arial"/>
            <family val="2"/>
          </rPr>
          <t>Escoga 1 Mejora (si la meta responde a un objetivo de mejora) o 2 Operativo (si la meta responde a un objetivo operativo)</t>
        </r>
      </text>
    </comment>
    <comment ref="F13" authorId="0" shapeId="0" xr:uid="{00000000-0006-0000-0100-00000F000000}">
      <text>
        <r>
          <rPr>
            <sz val="10"/>
            <color rgb="FF000000"/>
            <rFont val="Arial"/>
            <family val="2"/>
          </rPr>
          <t>NUMERE LAS METAS PARA SER IDENTIFICADAS</t>
        </r>
      </text>
    </comment>
    <comment ref="H13" authorId="0" shapeId="0" xr:uid="{00000000-0006-0000-0100-000010000000}">
      <text>
        <r>
          <rPr>
            <sz val="10"/>
            <color rgb="FF000000"/>
            <rFont val="Arial"/>
            <family val="2"/>
          </rPr>
          <t xml:space="preserve">Descripción de la meta
</t>
        </r>
      </text>
    </comment>
    <comment ref="K37" authorId="0" shapeId="0" xr:uid="{00000000-0006-0000-0100-000011000000}">
      <text>
        <r>
          <rPr>
            <sz val="10"/>
            <color rgb="FF000000"/>
            <rFont val="Arial"/>
            <family val="2"/>
          </rPr>
          <t>PORCENTAJES DE LAS METAS DEL PROGRAMA QUE SE PROGRAMAN ALCANZAR EN EL I SEMESTRE.</t>
        </r>
      </text>
    </comment>
    <comment ref="M37" authorId="0" shapeId="0" xr:uid="{00000000-0006-0000-0100-000012000000}">
      <text>
        <r>
          <rPr>
            <sz val="10"/>
            <color rgb="FF000000"/>
            <rFont val="Arial"/>
            <family val="2"/>
          </rPr>
          <t>PORCENTAJES DE LAS METAS DEL PROGRAMA QUE SE PROGRAMAN ALCANZAR EN EL II SEMESTRE.</t>
        </r>
      </text>
    </comment>
    <comment ref="K38" authorId="0" shapeId="0" xr:uid="{00000000-0006-0000-0100-000013000000}">
      <text>
        <r>
          <rPr>
            <sz val="10"/>
            <color rgb="FF000000"/>
            <rFont val="Arial"/>
            <family val="2"/>
          </rPr>
          <t>% DE LAS METAS DE LOS OBJETIVOS DE MEJORA QUE SE PROGRAMAN REALIZAR EN EL I SEMESTRE.</t>
        </r>
      </text>
    </comment>
    <comment ref="M38" authorId="0" shapeId="0" xr:uid="{00000000-0006-0000-0100-000014000000}">
      <text>
        <r>
          <rPr>
            <sz val="10"/>
            <color rgb="FF000000"/>
            <rFont val="Arial"/>
            <family val="2"/>
          </rPr>
          <t>% DE LAS METAS DE LOS OBJETIVOS DE MEJORA QUE SE PROGRAMAN REALIZAR EN EL II SEMESTRE.</t>
        </r>
      </text>
    </comment>
    <comment ref="K39" authorId="0" shapeId="0" xr:uid="{00000000-0006-0000-0100-000015000000}">
      <text>
        <r>
          <rPr>
            <sz val="10"/>
            <color rgb="FF000000"/>
            <rFont val="Arial"/>
            <family val="2"/>
          </rPr>
          <t>% DE LAS METAS DE LOS OBJETIVOS OPERATIVOS QUE SE PROGRAMAN REALIZAR EN EL I SEMESTRE.</t>
        </r>
      </text>
    </comment>
    <comment ref="M39" authorId="0" shapeId="0" xr:uid="{00000000-0006-0000-0100-000016000000}">
      <text>
        <r>
          <rPr>
            <sz val="10"/>
            <color rgb="FF000000"/>
            <rFont val="Arial"/>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L5" authorId="0" shapeId="0" xr:uid="{00000000-0006-0000-0200-000001000000}">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00000000-0006-0000-0200-000002000000}">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00000000-0006-0000-0200-00000300000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00000000-0006-0000-0200-000004000000}">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2" authorId="0" shapeId="0" xr:uid="{00000000-0006-0000-0200-000005000000}">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2" authorId="0" shapeId="0" xr:uid="{00000000-0006-0000-0200-000006000000}">
      <text>
        <r>
          <rPr>
            <sz val="10"/>
            <color rgb="FF000000"/>
            <rFont val="Arial"/>
            <family val="2"/>
          </rPr>
          <t>Contraloría:
Funcionario responsable del cumplimiento de la meta formulada.</t>
        </r>
      </text>
    </comment>
    <comment ref="J13" authorId="0" shapeId="0" xr:uid="{00000000-0006-0000-0200-000007000000}">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3" authorId="0" shapeId="0" xr:uid="{00000000-0006-0000-0200-000008000000}">
      <text>
        <r>
          <rPr>
            <sz val="10"/>
            <color rgb="FF000000"/>
            <rFont val="Arial"/>
            <family val="2"/>
          </rPr>
          <t>Columna con fórmula que muestra el porcentaje de la unidad de medida que se programa atender en el I semestre. NO SE DEBE ALTERAR.</t>
        </r>
      </text>
    </comment>
    <comment ref="L13" authorId="0" shapeId="0" xr:uid="{00000000-0006-0000-0200-00000900000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3" authorId="0" shapeId="0" xr:uid="{00000000-0006-0000-0200-00000A000000}">
      <text>
        <r>
          <rPr>
            <sz val="10"/>
            <color rgb="FF000000"/>
            <rFont val="Arial"/>
            <family val="2"/>
          </rPr>
          <t>Columna con fórmula que muestra el porcentaje de la unidad de medida que se programa atender en el II semestre. NO SE DEBE ALTERAR.</t>
        </r>
      </text>
    </comment>
    <comment ref="N13" authorId="0" shapeId="0" xr:uid="{00000000-0006-0000-0200-00000B000000}">
      <text>
        <r>
          <rPr>
            <sz val="10"/>
            <color rgb="FF000000"/>
            <rFont val="Arial"/>
            <family val="2"/>
          </rPr>
          <t>CORRESPONDE AL NÚMERO DE METAS FORMULADAS. ESTA COLUMNA REFLEJA SIEMPRE EL 100% DE LO PROGRAMADO.  NO SE DEBE ALTERAR PUES CONTIENE FÓRMULAS.</t>
        </r>
      </text>
    </comment>
    <comment ref="Q13" authorId="0" shapeId="0" xr:uid="{00000000-0006-0000-0200-00000C000000}">
      <text>
        <r>
          <rPr>
            <sz val="10"/>
            <color rgb="FF000000"/>
            <rFont val="Arial"/>
            <family val="2"/>
          </rPr>
          <t xml:space="preserve">ESTA COLUMNA ES NUEVA, SOLO SE LLENA PARA LAS METAS RELACIONADAS CON LOS SERVICIOS 09: EDUCATIVOS, CULTURALES Y DEPORTIVOS Y EL SERVICIO 31: APORTES EN ESPECIE PARA PROGRAMAS Y PROYECTOS.  ESCOGER OPCIONES DE LA LISTA DESPLEGABLE.  VER GUÍA PARA ELABORAR EL POA (WORD)
</t>
        </r>
      </text>
    </comment>
    <comment ref="A14" authorId="0" shapeId="0" xr:uid="{00000000-0006-0000-0200-00000D00000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00000000-0006-0000-0200-00000E000000}">
      <text>
        <r>
          <rPr>
            <sz val="10"/>
            <color rgb="FF000000"/>
            <rFont val="Arial"/>
            <family val="2"/>
          </rPr>
          <t>Escoga 1 Mejora (si la meta responde a un objetivo de mejora) o 2 Operativo (si la meta responde a un objetivo operativo)</t>
        </r>
      </text>
    </comment>
    <comment ref="F14" authorId="0" shapeId="0" xr:uid="{EE68C85C-8E57-4BC6-BC60-598915E0CB80}">
      <text>
        <r>
          <rPr>
            <sz val="10"/>
            <color rgb="FF000000"/>
            <rFont val="Arial"/>
            <family val="2"/>
          </rPr>
          <t>NUMERE LAS METAS PARA SER IDENTIFICADAS</t>
        </r>
      </text>
    </comment>
    <comment ref="H14" authorId="0" shapeId="0" xr:uid="{00000000-0006-0000-0200-000010000000}">
      <text>
        <r>
          <rPr>
            <sz val="10"/>
            <color rgb="FF000000"/>
            <rFont val="Arial"/>
            <family val="2"/>
          </rPr>
          <t xml:space="preserve">Descripción de la meta
</t>
        </r>
      </text>
    </comment>
    <comment ref="K40" authorId="0" shapeId="0" xr:uid="{00000000-0006-0000-0200-000011000000}">
      <text>
        <r>
          <rPr>
            <sz val="10"/>
            <color rgb="FF000000"/>
            <rFont val="Arial"/>
            <family val="2"/>
          </rPr>
          <t>PORCENTAJES DE LAS METAS DEL PROGRAMA QUE SE PROGRAMAN ALCANZAR EN EL I SEMESTRE.</t>
        </r>
      </text>
    </comment>
    <comment ref="M40" authorId="0" shapeId="0" xr:uid="{00000000-0006-0000-0200-000012000000}">
      <text>
        <r>
          <rPr>
            <sz val="10"/>
            <color rgb="FF000000"/>
            <rFont val="Arial"/>
            <family val="2"/>
          </rPr>
          <t>PORCENTAJES DE LAS METAS DEL PROGRAMA QUE SE PROGRAMAN ALCANZAR EN EL II SEMESTRE.</t>
        </r>
      </text>
    </comment>
    <comment ref="K41" authorId="0" shapeId="0" xr:uid="{00000000-0006-0000-0200-000013000000}">
      <text>
        <r>
          <rPr>
            <sz val="10"/>
            <color rgb="FF000000"/>
            <rFont val="Arial"/>
            <family val="2"/>
          </rPr>
          <t>% DE LAS METAS DE LOS OBJETIVOS DE MEJORA QUE SE PROGRAMAN REALIZAR EN EL I SEMESTRE.</t>
        </r>
      </text>
    </comment>
    <comment ref="M41" authorId="0" shapeId="0" xr:uid="{00000000-0006-0000-0200-000014000000}">
      <text>
        <r>
          <rPr>
            <sz val="10"/>
            <color rgb="FF000000"/>
            <rFont val="Arial"/>
            <family val="2"/>
          </rPr>
          <t>% DE LAS METAS DE LOS OBJETIVOS DE MEJORA QUE SE PROGRAMAN REALIZAR EN EL II SEMESTRE.</t>
        </r>
      </text>
    </comment>
    <comment ref="K42" authorId="0" shapeId="0" xr:uid="{00000000-0006-0000-0200-000015000000}">
      <text>
        <r>
          <rPr>
            <sz val="10"/>
            <color rgb="FF000000"/>
            <rFont val="Arial"/>
            <family val="2"/>
          </rPr>
          <t>% DE LAS METAS DE LOS OBJETIVOS OPERATIVOS QUE SE PROGRAMAN REALIZAR EN EL I SEMESTRE.</t>
        </r>
      </text>
    </comment>
    <comment ref="M42" authorId="0" shapeId="0" xr:uid="{00000000-0006-0000-0200-000016000000}">
      <text>
        <r>
          <rPr>
            <sz val="10"/>
            <color rgb="FF000000"/>
            <rFont val="Arial"/>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L3" authorId="0" shapeId="0" xr:uid="{00000000-0006-0000-0300-000001000000}">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00000000-0006-0000-0300-000002000000}">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00000000-0006-0000-0300-00000300000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00000000-0006-0000-0300-000004000000}">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2" authorId="0" shapeId="0" xr:uid="{00000000-0006-0000-0300-000005000000}">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2" authorId="0" shapeId="0" xr:uid="{00000000-0006-0000-0300-000006000000}">
      <text>
        <r>
          <rPr>
            <sz val="10"/>
            <color rgb="FF000000"/>
            <rFont val="Arial"/>
            <family val="2"/>
          </rPr>
          <t>Contraloría:
Funcionario responsable del cumplimiento de la meta formulada.</t>
        </r>
      </text>
    </comment>
    <comment ref="P12" authorId="0" shapeId="0" xr:uid="{00000000-0006-0000-0300-000007000000}">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2" authorId="0" shapeId="0" xr:uid="{00000000-0006-0000-0300-000008000000}">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2" authorId="0" shapeId="0" xr:uid="{00000000-0006-0000-0300-000009000000}">
      <text>
        <r>
          <rPr>
            <sz val="10"/>
            <color rgb="FF000000"/>
            <rFont val="Arial"/>
            <family val="2"/>
          </rPr>
          <t>MONTO DEL PRESUPUESTO ASIGNADO A CADA META.</t>
        </r>
      </text>
    </comment>
    <comment ref="J13" authorId="0" shapeId="0" xr:uid="{00000000-0006-0000-0300-00000A000000}">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3" authorId="0" shapeId="0" xr:uid="{00000000-0006-0000-0300-00000B000000}">
      <text>
        <r>
          <rPr>
            <sz val="10"/>
            <color rgb="FF000000"/>
            <rFont val="Arial"/>
            <family val="2"/>
          </rPr>
          <t>Columna con fórmula que muestra el porcentaje de la unidad de medida que se programa atender en el I semestre. NO SE DEBE ALTERAR.</t>
        </r>
      </text>
    </comment>
    <comment ref="L13" authorId="0" shapeId="0" xr:uid="{00000000-0006-0000-0300-00000C00000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3" authorId="0" shapeId="0" xr:uid="{00000000-0006-0000-0300-00000D000000}">
      <text>
        <r>
          <rPr>
            <sz val="10"/>
            <color rgb="FF000000"/>
            <rFont val="Arial"/>
            <family val="2"/>
          </rPr>
          <t>Columna con fórmula que muestra el porcentaje de la unidad de medida que se programa atender en el II semestre. NO SE DEBE ALTERAR.</t>
        </r>
      </text>
    </comment>
    <comment ref="N13" authorId="0" shapeId="0" xr:uid="{00000000-0006-0000-0300-00000E000000}">
      <text>
        <r>
          <rPr>
            <sz val="10"/>
            <color rgb="FF000000"/>
            <rFont val="Arial"/>
            <family val="2"/>
          </rPr>
          <t>CORRESPONDE AL NÚMERO DE METAS FORMULADAS. ESTA COLUMNA REFLEJA SIEMPRE EL 100% DE LO PROGRAMADO.  NO SE DEBE ALTERAR PUES CONTIENE FÓRMULAS.</t>
        </r>
      </text>
    </comment>
    <comment ref="A14" authorId="0" shapeId="0" xr:uid="{00000000-0006-0000-0300-00000F00000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00000000-0006-0000-0300-000010000000}">
      <text>
        <r>
          <rPr>
            <sz val="10"/>
            <color rgb="FF000000"/>
            <rFont val="Arial"/>
            <family val="2"/>
          </rPr>
          <t>Escoga 1 Mejora (si la meta responde a un objetivo de mejora) o 2 Operativo (si la meta responde a un objetivo operativo)</t>
        </r>
      </text>
    </comment>
    <comment ref="F14" authorId="0" shapeId="0" xr:uid="{28131127-1064-49CE-8257-9E908CC189B8}">
      <text>
        <r>
          <rPr>
            <sz val="10"/>
            <color rgb="FF000000"/>
            <rFont val="Arial"/>
            <family val="2"/>
          </rPr>
          <t>NUMERE LAS METAS PARA SER IDENTIFICADAS</t>
        </r>
      </text>
    </comment>
    <comment ref="H14" authorId="0" shapeId="0" xr:uid="{00000000-0006-0000-0300-000012000000}">
      <text>
        <r>
          <rPr>
            <sz val="10"/>
            <color rgb="FF000000"/>
            <rFont val="Arial"/>
            <family val="2"/>
          </rPr>
          <t xml:space="preserve">Descripción de la meta
</t>
        </r>
      </text>
    </comment>
    <comment ref="K14" authorId="0" shapeId="0" xr:uid="{00000000-0006-0000-0300-000013000000}">
      <text>
        <r>
          <rPr>
            <sz val="10"/>
            <color rgb="FF000000"/>
            <rFont val="Arial"/>
            <family val="2"/>
          </rPr>
          <t xml:space="preserve">Luís Roberto Sánchez Salazar:
</t>
        </r>
      </text>
    </comment>
    <comment ref="K62" authorId="0" shapeId="0" xr:uid="{00000000-0006-0000-0300-000014000000}">
      <text>
        <r>
          <rPr>
            <sz val="10"/>
            <color rgb="FF000000"/>
            <rFont val="Arial"/>
            <family val="2"/>
          </rPr>
          <t>PORCENTAJES DE LAS METAS DEL PROGRAMA QUE SE PROGRAMAN ALCANZAR EN EL I SEMESTRE.</t>
        </r>
      </text>
    </comment>
    <comment ref="M62" authorId="0" shapeId="0" xr:uid="{00000000-0006-0000-0300-000015000000}">
      <text>
        <r>
          <rPr>
            <sz val="10"/>
            <color rgb="FF000000"/>
            <rFont val="Arial"/>
            <family val="2"/>
          </rPr>
          <t>PORCENTAJES DE LAS METAS DEL PROGRAMA QUE SE PROGRAMAN ALCANZAR EN EL II SEMESTRE.</t>
        </r>
      </text>
    </comment>
    <comment ref="K63" authorId="0" shapeId="0" xr:uid="{00000000-0006-0000-0300-000016000000}">
      <text>
        <r>
          <rPr>
            <sz val="10"/>
            <color rgb="FF000000"/>
            <rFont val="Arial"/>
            <family val="2"/>
          </rPr>
          <t>% DE LAS METAS DE LOS OBJETIVOS DE MEJORA QUE SE PROGRAMAN REALIZAR EN EL I SEMESTRE.</t>
        </r>
      </text>
    </comment>
    <comment ref="M63" authorId="0" shapeId="0" xr:uid="{00000000-0006-0000-0300-000017000000}">
      <text>
        <r>
          <rPr>
            <sz val="10"/>
            <color rgb="FF000000"/>
            <rFont val="Arial"/>
            <family val="2"/>
          </rPr>
          <t>% DE LAS METAS DE LOS OBJETIVOS DE MEJORA QUE SE PROGRAMAN REALIZAR EN EL II SEMESTRE.</t>
        </r>
      </text>
    </comment>
    <comment ref="K64" authorId="0" shapeId="0" xr:uid="{00000000-0006-0000-0300-000018000000}">
      <text>
        <r>
          <rPr>
            <sz val="10"/>
            <color rgb="FF000000"/>
            <rFont val="Arial"/>
            <family val="2"/>
          </rPr>
          <t>% DE LAS METAS DE LOS OBJETIVOS OPERATIVOS QUE SE PROGRAMAN REALIZAR EN EL I SEMESTRE.</t>
        </r>
      </text>
    </comment>
    <comment ref="M64" authorId="0" shapeId="0" xr:uid="{00000000-0006-0000-0300-000019000000}">
      <text>
        <r>
          <rPr>
            <sz val="10"/>
            <color rgb="FF000000"/>
            <rFont val="Arial"/>
            <family val="2"/>
          </rPr>
          <t>% DE LAS METAS DE LOS OBJETIVOS OPERATIVOS QUE SE PROGRAMAN REALIZAR EN EL II SEMESTRE.</t>
        </r>
      </text>
    </comment>
  </commentList>
</comments>
</file>

<file path=xl/sharedStrings.xml><?xml version="1.0" encoding="utf-8"?>
<sst xmlns="http://schemas.openxmlformats.org/spreadsheetml/2006/main" count="948" uniqueCount="399">
  <si>
    <t>PLAN OPERATIVO ANUAL</t>
  </si>
  <si>
    <t>MATRIZ DE DESEMPEÑO PROGRAMÁTICO</t>
  </si>
  <si>
    <t>PLANIFICACIÓN ESTRATÉGICA</t>
  </si>
  <si>
    <t>PLANIFICACIÓN OPERATIVA ANUAL</t>
  </si>
  <si>
    <t>PLAN DE DESARROLLO MUNICIPAL</t>
  </si>
  <si>
    <t>PROGRAMA</t>
  </si>
  <si>
    <t>PROYECTO</t>
  </si>
  <si>
    <t>OBJETIVOS DE MEJORA Y/O OPERATIVOS</t>
  </si>
  <si>
    <t>META</t>
  </si>
  <si>
    <t>INDICADOR</t>
  </si>
  <si>
    <t>PROGRAMACIÓN DE LA META</t>
  </si>
  <si>
    <t>FUNCIONARIO RESPONSABLE</t>
  </si>
  <si>
    <t>ACTIVIDAD</t>
  </si>
  <si>
    <t>ASIGNACIÓN PRESUPUESTARIA POR META</t>
  </si>
  <si>
    <t>I semestre</t>
  </si>
  <si>
    <t>%</t>
  </si>
  <si>
    <t>II semestre</t>
  </si>
  <si>
    <t>% de la meta a alcanzar</t>
  </si>
  <si>
    <t>I SEMESTRE</t>
  </si>
  <si>
    <t>II SEMESTRE</t>
  </si>
  <si>
    <t>AREA ESTRATÉGICA</t>
  </si>
  <si>
    <t>Código</t>
  </si>
  <si>
    <t>Descripción</t>
  </si>
  <si>
    <t>Capacidades municipales.</t>
  </si>
  <si>
    <t xml:space="preserve">Atender de las necesidades del personal, los servicios, materiales y suministros y bienes duradedos en forma eficiente y eficaz para la administraciòn </t>
  </si>
  <si>
    <t>Operativo</t>
  </si>
  <si>
    <t xml:space="preserve">Atención de las necesidades administrativas y de apoyo de las diferentes áreas de trabajo de la Administración.  </t>
  </si>
  <si>
    <t>Porcentaje de recursos ejecutado</t>
  </si>
  <si>
    <t>Karla Lara Arias, coordinadora administrativa</t>
  </si>
  <si>
    <t>Administración General</t>
  </si>
  <si>
    <t>Atender de las necesidades del personal, los servicios, materiales y suministros y bienes duradedos en forma eficiente y eficaz de la Auditoría</t>
  </si>
  <si>
    <t>Atención de las labores administrativas y de apoyo en la auditoria Interno</t>
  </si>
  <si>
    <t>Omar Villalobos, auditor</t>
  </si>
  <si>
    <t>Auditoría Interna</t>
  </si>
  <si>
    <t>Innovación en servicios municipales.</t>
  </si>
  <si>
    <t xml:space="preserve">Realizar transferencias de Ley asignadas a las diferentes instituciones  </t>
  </si>
  <si>
    <t xml:space="preserve">Transferir recursos de Ley asignadas a las diferentes instituciones  </t>
  </si>
  <si>
    <t xml:space="preserve">Cantidad de recursos transferidos </t>
  </si>
  <si>
    <t>Juan Vargas Bolaños, contador Municipal</t>
  </si>
  <si>
    <t>Registro de deuda, fondos y aportes</t>
  </si>
  <si>
    <t>Renovación de licencia  de correo electrónico y licencias 365</t>
  </si>
  <si>
    <t>Licencias adquiridas</t>
  </si>
  <si>
    <t>Jean Carlo Vargas Leon, Encargado de Desarrollo y programación tecnológica</t>
  </si>
  <si>
    <t>Renovación de Servicio de DNS</t>
  </si>
  <si>
    <t>Servicio contratado</t>
  </si>
  <si>
    <t>Contratación de soporte base de datos Oracle</t>
  </si>
  <si>
    <t>Renovación de licencia  antivirus</t>
  </si>
  <si>
    <t>Contratación de respaldos en la nube</t>
  </si>
  <si>
    <t>Compra de 4 discos externos para respaldo fisico de información en otra ubicación geográfica</t>
  </si>
  <si>
    <t>Equipos adquiridos y respaldados</t>
  </si>
  <si>
    <t>Renovación de licencia VM WARE</t>
  </si>
  <si>
    <t>Contratación de mantenimiento preventivo del generador eléctrico.</t>
  </si>
  <si>
    <t>Contratar servicio de mantenimiento de sistema DECSIS</t>
  </si>
  <si>
    <t>Eladio Mena Calderón, soporte y aplicaciones T.I.</t>
  </si>
  <si>
    <t>Mejora</t>
  </si>
  <si>
    <t>Adquirir licencia por suscripción de Suit Adobe Creative</t>
  </si>
  <si>
    <t>Adquirir licencia de CAD para asistente de servicios</t>
  </si>
  <si>
    <t xml:space="preserve">Sistema adquirido </t>
  </si>
  <si>
    <t>Realizar mejoras en la red interna mediante equipos donados por Bekaert</t>
  </si>
  <si>
    <t>Brindar acceso a internet via Wi Fi a los ciudadanos para uso del Parque José Martí y alrededores</t>
  </si>
  <si>
    <t>Renovación de plataforma web para aprovisionamiento de dispositivos Access Point</t>
  </si>
  <si>
    <t>Servicios renovados</t>
  </si>
  <si>
    <t>Realizar diagnóstico, mantenimiento de equipos de centros de impresión</t>
  </si>
  <si>
    <t>Servicios contratados</t>
  </si>
  <si>
    <t>Contratar soporte externo a Central Telónica</t>
  </si>
  <si>
    <t>Empaste de libros de actas Municipales</t>
  </si>
  <si>
    <t>Kattia Salas Castro, secretaria de Concejo</t>
  </si>
  <si>
    <t>Contratar los servicios profesionales de un especialista en SEVRI y Control Interno para realizar una revisión, analisis, y actualización del SEVRI según normas internacionales</t>
  </si>
  <si>
    <t>Jeffrey Valerio Castro, encargado de Planificación, Presupuesto y Control Interno</t>
  </si>
  <si>
    <t>Desarrollar plan de capacitación institucional para el año 2021</t>
  </si>
  <si>
    <t>Cantidad de capacitaciones desarrolladas</t>
  </si>
  <si>
    <t>Jennifer Chaves Cubillo, encargada de Recursos Humanos</t>
  </si>
  <si>
    <t>Cancelar prestaciones legales a funcionarios que se jubilan en el años 2021</t>
  </si>
  <si>
    <t>Cantidad de liquidaciones canceladas</t>
  </si>
  <si>
    <t>SUBTOTALES</t>
  </si>
  <si>
    <t>TOTAL POR PROGRAMA</t>
  </si>
  <si>
    <t>Metas de Objetivos de Mejora</t>
  </si>
  <si>
    <t>Metas de Objetivos Operativos</t>
  </si>
  <si>
    <t>Metas formuladas para el programa</t>
  </si>
  <si>
    <r>
      <t xml:space="preserve">PROGRAMA I: </t>
    </r>
    <r>
      <rPr>
        <sz val="8"/>
        <rFont val="Arial"/>
        <family val="2"/>
      </rPr>
      <t>DIRECCIÓN Y ADMINISTRACIÓN GENERAL</t>
    </r>
  </si>
  <si>
    <r>
      <t xml:space="preserve">MISIÓN:  </t>
    </r>
    <r>
      <rPr>
        <sz val="8"/>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</si>
  <si>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8"/>
        <rFont val="Arial"/>
        <family val="2"/>
      </rPr>
      <t>Acciones Administrativas</t>
    </r>
  </si>
  <si>
    <t>PLANIFICACIÓN OPERATIVA</t>
  </si>
  <si>
    <t>SERVICIOS</t>
  </si>
  <si>
    <t>I Semestre</t>
  </si>
  <si>
    <t>II Semestre</t>
  </si>
  <si>
    <t>División de servicios</t>
  </si>
  <si>
    <t xml:space="preserve"> 09 - 31</t>
  </si>
  <si>
    <t xml:space="preserve">Atender de las necesidades del personal, los servicios, materiales y suministros y bienes duradedos en forma eficiente y eficaz para el servicio de Aseo de Vias y Sitios Públicos </t>
  </si>
  <si>
    <t xml:space="preserve">Atención de las necesidades administrativas y de apoyo del servicio de Aseo de Vias y Sitios Públicos </t>
  </si>
  <si>
    <t>Adrian Laurent Solano, Encargado servicios Públicos</t>
  </si>
  <si>
    <t>01 Aseo de vías y sitios públicos.</t>
  </si>
  <si>
    <t>Otros</t>
  </si>
  <si>
    <t xml:space="preserve">Atender de las necesidades del personal, los servicios, materiales y suministros y bienes duradedos en forma eficiente y eficaz para el servicio de Cementerio </t>
  </si>
  <si>
    <t>Atención de las necesidades administrativas y de apoyo del servicio de Cementerio</t>
  </si>
  <si>
    <t>04 Cementerios</t>
  </si>
  <si>
    <t xml:space="preserve">Atender de las necesidades del personal, los servicios, materiales y suministros y bienes duradedos en forma eficiente y eficaz para el servicio de Parques o Obras de Ornato </t>
  </si>
  <si>
    <t xml:space="preserve">Atención de las necesidades administrativas y de apoyo del servicio de Parques o Obras de Ornato </t>
  </si>
  <si>
    <t>05 Parques y obras de ornato</t>
  </si>
  <si>
    <t>Atender de las necesidades del personal, los servicios, materiales y suministros y bienes duradedos en forma eficiente y eficaz para el servicio de Acueducto</t>
  </si>
  <si>
    <t>Atención de las necesidades administrativas y de apoyo del servicio de Acueducto</t>
  </si>
  <si>
    <t>06 Acueductos</t>
  </si>
  <si>
    <t>Atender de las necesidades del personal, los servicios, materiales y suministros y bienes duradedos en forma eficiente y eficaz para el servicio de Mercado</t>
  </si>
  <si>
    <t>Atención de las necesidades administrativas y de apoyo del servicio de Mercado</t>
  </si>
  <si>
    <t>07 Mercados, plazas y ferias</t>
  </si>
  <si>
    <t>Atender de las necesidades del personal, los servicios, materiales y suministros y bienes duradedos en forma eficiente y eficaz para el servicio de Basura</t>
  </si>
  <si>
    <t>Atención de las necesidades administrativas y de apoyo del servicio de Basura</t>
  </si>
  <si>
    <t>02 Recolección de basura</t>
  </si>
  <si>
    <t xml:space="preserve">Compra de materia prima para la desinfección de agua </t>
  </si>
  <si>
    <t>Productos adquiridos</t>
  </si>
  <si>
    <t>Atender de las necesidades del personal, los servicios, materiales y suministros y bienes duradedos en forma eficiente y eficaz para el servicio de Aseo de Vias y Sitios Públicos</t>
  </si>
  <si>
    <t>Contratar empresa para realizar servicio de aseo de vías en el casco central</t>
  </si>
  <si>
    <t>Porcentaje de zonas cubiertas por el proveedor</t>
  </si>
  <si>
    <t>Contar con recursos económicos para el pago de alquiler de los tanques de almacenamiento para atención de emergencias en el servicio</t>
  </si>
  <si>
    <t>Servicios cancelados</t>
  </si>
  <si>
    <t>Contar con recursos económicos para contar con camiones cisterna para atención de emergencias en el servicio</t>
  </si>
  <si>
    <t>Compra de máquina, equipo y mobiliario diverso (válvulas, hidrómetros) para el buen funcionamiento del servicio</t>
  </si>
  <si>
    <t>Equipos adquiridos</t>
  </si>
  <si>
    <t>Contar con recursos económicos para el pago del contrato de pruebas de laboratorio del agua, para el cumplimiento de ley y reglamento de calidad del servicio</t>
  </si>
  <si>
    <t>Contar con contenido presupuestario para  el pago de la empresa que brinda el servicio de poda y mantenimiento de los Parques y jardines en el casco central.</t>
  </si>
  <si>
    <t>Porcentale de zonas cubiertas por el proveedor</t>
  </si>
  <si>
    <t>Obras públicas e infraestructura municipal.</t>
  </si>
  <si>
    <t xml:space="preserve"> Desarrollo de infraestructura vial con gestión del riesgo y sostenibilidad que permita una conectividad y accesibilidad vehicular y peatonal acorde a la planificación vial vigente.</t>
  </si>
  <si>
    <t>Construcción de camino en lastre y pasos de alcantarilla para conectividad a Nueva Clínica de Orotina</t>
  </si>
  <si>
    <t>Presupuesto ejecutado / presupuesto ejecutado</t>
  </si>
  <si>
    <t>Javier Umaña Durán, encargado de infraestructura vial</t>
  </si>
  <si>
    <t>03 Mantenimiento de caminos y calles</t>
  </si>
  <si>
    <t>Atracción de inversiones.</t>
  </si>
  <si>
    <t>Posicionar al cantón como el mejor destino de inversión regional aprovechando su ubicación estratégica, las facilidades logísticas y propiciando las mejores condiciones locales que permitan el desarrollo de inversión sostenible, la generación de empleo y una mejor calidad de vida.</t>
  </si>
  <si>
    <t>Contratar empresa para realizar poda de árboles en derecho de vía y propiedades Municipales</t>
  </si>
  <si>
    <t>Número de denuncias debidamente atendidas</t>
  </si>
  <si>
    <t>Keilor García Alvarado, Unidad de Gestión Ambiental</t>
  </si>
  <si>
    <t>25 Protección del medio ambiente</t>
  </si>
  <si>
    <t>Optimizar los servicios municipales mediante la innovación y control de calidad de los procesos que permitan su autosuficiencia, efectividad y accesibilidad en beneficio de los usuarios</t>
  </si>
  <si>
    <t>Contratar empresa para el servicio de recolección, transporte, disposición y tratamiento de los residuos ordinarios del cantón de Orotina</t>
  </si>
  <si>
    <t>Cantidad de toneladas métricas recolectadas y tratadas</t>
  </si>
  <si>
    <t xml:space="preserve">Atender las necesidades en remuneraciones  del personal de mantenimiento de eficios </t>
  </si>
  <si>
    <t>Atención de las necesidades del personal de mantenimiento de edificio</t>
  </si>
  <si>
    <t>Jennifer Chavez Cubillo, encargada de Recursos Humanos</t>
  </si>
  <si>
    <t>27 Dirección de servicios y mantenimiento</t>
  </si>
  <si>
    <t xml:space="preserve">Atender emergencias cantonales que se generen en el cantón </t>
  </si>
  <si>
    <t>Atención de emergencias cantonales que se presenten en el cantón</t>
  </si>
  <si>
    <t>28 Atención de emergencias cantonales</t>
  </si>
  <si>
    <t>Mejoramiento de la red vial cantonal</t>
  </si>
  <si>
    <t xml:space="preserve">Compra de materiales para  la atención de emergencias en  la  red vial del cantón de Orotina </t>
  </si>
  <si>
    <t>Apoyar la formación de los  jóvenes y emprendeduristas del cantón de Orotina</t>
  </si>
  <si>
    <t>Apoyar estudiantes de escasos recursos del cantón que desen estudian carreas ténicas</t>
  </si>
  <si>
    <t>Numero de personas beneficiadas con beca Municipal</t>
  </si>
  <si>
    <t>Belky Ortega Ledezma, Asistencia social</t>
  </si>
  <si>
    <t>10 Servicios Sociales y complementarios.</t>
  </si>
  <si>
    <t>Atender las necesidades en remuneraciones  del personal de Desarrollo y Control Urbano</t>
  </si>
  <si>
    <t>Atención de las necesidades del personal del Departamento de Desarrollo Urbano de la Municipalidad</t>
  </si>
  <si>
    <t>26 Desarrollo Urbano</t>
  </si>
  <si>
    <t>Desarrollar actividades relacionadas con  la  educativa, la cultura ,  la recreación y el deporte</t>
  </si>
  <si>
    <t>Contar con recursos económicos para realizar actividades educativas, culturales, recreativas y de promoción laboral organizadas por área de Desarrollo Socieconómico de la Municipalidad de Orotina.</t>
  </si>
  <si>
    <t>Cantidad de actividades realizadas</t>
  </si>
  <si>
    <t>Benjamín Rodríguez Vega, alcalde Municipal</t>
  </si>
  <si>
    <t>09 Educativos, culturales y deportivos</t>
  </si>
  <si>
    <t xml:space="preserve">Atender los programas sociales de impacto que se desarrollan en el cantón </t>
  </si>
  <si>
    <t>Atender las necesidades del programa para la red de cuido Adulto Mayot (CONAPAM) en el cantón de Orotina</t>
  </si>
  <si>
    <t>Cantidad de beneficiarios atendidos</t>
  </si>
  <si>
    <t xml:space="preserve">Belky Ortega Ledezma, Asistencia Social </t>
  </si>
  <si>
    <r>
      <t xml:space="preserve">PROGRAMA II: </t>
    </r>
    <r>
      <rPr>
        <sz val="8"/>
        <rFont val="Arial"/>
        <family val="2"/>
      </rPr>
      <t>SERVICIOS COMUNITARIOS</t>
    </r>
  </si>
  <si>
    <r>
      <t xml:space="preserve">MISIÓN:  </t>
    </r>
    <r>
      <rPr>
        <sz val="8"/>
        <rFont val="Arial"/>
        <family val="2"/>
      </rPr>
      <t>Brindar servicios a la comunidad con el fin de satisfacer sus necesidades.</t>
    </r>
  </si>
  <si>
    <r>
      <t xml:space="preserve">Producción final: </t>
    </r>
    <r>
      <rPr>
        <sz val="8"/>
        <rFont val="Arial"/>
        <family val="2"/>
      </rPr>
      <t>Servicios comunitarios</t>
    </r>
  </si>
  <si>
    <t>GRUPOS</t>
  </si>
  <si>
    <t>SUBGRUPOS</t>
  </si>
  <si>
    <t>Contratar servicio de asistencia técnica para elaborar el Plan de Inversiones para el acueducto Municipal, II etapa</t>
  </si>
  <si>
    <t>Porcentaje de avance del servicios contratado</t>
  </si>
  <si>
    <t>06 Otros proyectos</t>
  </si>
  <si>
    <t xml:space="preserve">Acueductos </t>
  </si>
  <si>
    <t>Atender de las necesidades del personal, los servicios, materiales y suministros y bienes duradedos en forma eficiente y eficaz para el servicio de Parques y Obras de Ornato</t>
  </si>
  <si>
    <t>Contratar empresa para realizar  mejoras en la infraestructura de los parques del distrito primero</t>
  </si>
  <si>
    <t>Cantidad de parques intervenidos entre cantidad de parques del distrito primero</t>
  </si>
  <si>
    <t>Parques y zonas verdes</t>
  </si>
  <si>
    <t>Otros proyectos</t>
  </si>
  <si>
    <t>Atender de las necesidades del personal, los servicios, materiales y suministros y bienes duradedos en forma eficiente y eficaz para el servicio de Cementerio</t>
  </si>
  <si>
    <t>Contratar empresa para la construcción de 12 nuevos nichos para el alquiler en el Cementerio Municipal.</t>
  </si>
  <si>
    <t>Cantidad de nichos construidos</t>
  </si>
  <si>
    <t>Cementerios</t>
  </si>
  <si>
    <t>Atender de las necesidades del personal, los servicios, materiales y suministros y bienes duradedos en forma eficiente y eficaz para el servicio de  Mercado</t>
  </si>
  <si>
    <t>Compra e instalación de tanque para agual potable para el servicios de los inquilinos del Mercado Municipal.</t>
  </si>
  <si>
    <t>Equipo adquirido e instalado</t>
  </si>
  <si>
    <t>Karla Lara Árias, Coordinadora Administrativa</t>
  </si>
  <si>
    <t>Contratación para los servicios de operación y mantenimiento de la planta de tratamiento de aguas residuales del proyecto ambiental pacífico central Orotina (PTAR-PAPCO).</t>
  </si>
  <si>
    <t>Parámetros fisioquimicos según normas</t>
  </si>
  <si>
    <t>Disposición de desechos sólidos</t>
  </si>
  <si>
    <t>Implementación del servicio de recolección, transporte y gestión de los residuos valorizables y especiales en el cantón de Orotina</t>
  </si>
  <si>
    <t>Toneladas métricas recolectadas</t>
  </si>
  <si>
    <t>Compra de hidrantes completos para instalación y renovación en Acuedcutos Municipal</t>
  </si>
  <si>
    <t xml:space="preserve">Atención de las necesidades del personal, los servicios, materiales y suministros y bienes duradedos en forma eficiente y eficaz para de la Uniidad de infraestructura vial </t>
  </si>
  <si>
    <t>Gastos viales relacionados con Recursos Humanos (Planillas, Cargas Sociales, seguros del trabajador, uniforme, articulos de seguridad, etc.)</t>
  </si>
  <si>
    <t>Porcentaje de ejecución del presupuesto</t>
  </si>
  <si>
    <t>02 Vías de comunicación terrestre</t>
  </si>
  <si>
    <t>Unidad Técnica de Gestión Vial</t>
  </si>
  <si>
    <t>Atención de los gastos viales relacionados con los servicios básicos para el manejo de la oficina.</t>
  </si>
  <si>
    <t>Atención de los gastos viales relacionados con mantenimiento de equipos y articulos de oficina.</t>
  </si>
  <si>
    <t>Atención de los gastos viales relacionados con gastos administratavos para el manejo de proyectos viales por contratación.</t>
  </si>
  <si>
    <t>Juan Paulo González Calderón, Director de Planificación y Desarrollo Territorial</t>
  </si>
  <si>
    <t>Mantenimiento rutinario y atención de Emergencias de caminos del cantón de Orotina</t>
  </si>
  <si>
    <t>Atención de las necesidades en combustibles y mantenimiento de maqinaria y equipo para trabajos de la cuadrilla vial</t>
  </si>
  <si>
    <t>Demarcación vial calles urbanas del cantón</t>
  </si>
  <si>
    <t>Javier Umaña Durán, encargado del departamento de  Infraestrura</t>
  </si>
  <si>
    <t xml:space="preserve">Desarrollar proyectos de Mejoras Viales por Convenio con organizaciones comunales </t>
  </si>
  <si>
    <t>Cantidad de convenios realizados</t>
  </si>
  <si>
    <t xml:space="preserve">Yanory Madriz Arroyo, promotora  de desarrollo social </t>
  </si>
  <si>
    <t>Construcción y mantenimiento de puentes</t>
  </si>
  <si>
    <t>Reconstrucción de acera calles urbanas de Orotina</t>
  </si>
  <si>
    <t>3 Vías de comunicación terrestre</t>
  </si>
  <si>
    <t>Mantenimiento Proyecto BID Cuatro Esquinas Este</t>
  </si>
  <si>
    <t>4 Vías de comunicación terrestre</t>
  </si>
  <si>
    <t>Microempresas de Mantenimiento Vial</t>
  </si>
  <si>
    <t>5 Vías de comunicación terrestre</t>
  </si>
  <si>
    <t>Mantenimiento de la Vía de asfalto regular a asfalto bueno en la calle principal Hacienda Vieja 2-09-045 (660m)</t>
  </si>
  <si>
    <t>6 Vías de comunicación terrestre</t>
  </si>
  <si>
    <t>Mantenimiento de la Vía de asfalto malo a asfalto bueno en las calles al norte del INVU 2-09-017 (340m)</t>
  </si>
  <si>
    <t>7 Vías de comunicación terrestre</t>
  </si>
  <si>
    <t>Mantenimiento de la Vía de asfalto bueno a asfalto bueno en la calle principal de acceso a Uvita2-09-059 (510m)</t>
  </si>
  <si>
    <t>8 Vías de comunicación terrestre</t>
  </si>
  <si>
    <t>Mantenimiento de la Vía de adoquinada bueno a adoquinado bueno en la calle Abopac 2-09-019 (460m)</t>
  </si>
  <si>
    <t>9 Vías de comunicación terrestre</t>
  </si>
  <si>
    <t>Mejoramiento de la Vía de TSB regular a Asfalto bueno en la calle Centro Seiba 2-09-019 (390m)</t>
  </si>
  <si>
    <t>10 Vías de comunicación terrestre</t>
  </si>
  <si>
    <t>Mantenimiento de la Vía de asfalto regular a asfalto bueno en la calle Colégio Ricardo Castro 2-09-020 (120m)</t>
  </si>
  <si>
    <t>11 Vías de comunicación terrestre</t>
  </si>
  <si>
    <t>Mantenimiento  de la vía en asfalto bueno en urbanización los Juan Pablo Segundo, Flor de Liz,  Calle los Rodriguez y ruta a Piedra Azul  2-09-028</t>
  </si>
  <si>
    <t>12 Vías de comunicación terrestre</t>
  </si>
  <si>
    <t>Mejoramiento  de la vía de sello a asfalto bueno en Barrio Jesús 2-09-031 (70m)</t>
  </si>
  <si>
    <t>13 Vías de comunicación terrestre</t>
  </si>
  <si>
    <t>Mejoramiento  de la vía de asfalto bueno a asfalto bueno en Calle Rojas 2-09-017 (950m)</t>
  </si>
  <si>
    <t>14 Vías de comunicación terrestre</t>
  </si>
  <si>
    <t>Mantenimiento  de la vía de TSB regular a asfalto bueno en asentamiento Mollejones 2-09-081 (180m)</t>
  </si>
  <si>
    <t>Atender las necesides en infraestructura pública y espacios comunales con la  participación ciudadana.</t>
  </si>
  <si>
    <t>Compra de materiales para construir de malla al costado sur de plaza Deportes Hacienda Vieja</t>
  </si>
  <si>
    <t>Obra planificada vrs obra ejecutada</t>
  </si>
  <si>
    <t>Jean Carlo Alpizar Herra, encargado de Desarrollo Territorial</t>
  </si>
  <si>
    <t>Otras instalaciones</t>
  </si>
  <si>
    <t>Gestión del desarrollo local</t>
  </si>
  <si>
    <t>Contrataciòn de gestor de actividades recreativas para llevar a cabo a los diferentes barrios del distrito central</t>
  </si>
  <si>
    <t xml:space="preserve">Benjamìn Rodríguez Vega, alcalde Municipal </t>
  </si>
  <si>
    <t>Colocación por obra contratada de puente peatonal en Quebrada Chica en la comunidad de Cerro Bajo del distrito de Coyolar.</t>
  </si>
  <si>
    <t>Construcción de batería sanitaria del templo católico de la comunidad de Cascajal.</t>
  </si>
  <si>
    <t>Compra de mobiliario (sillas y mesas, otros) para el salón comunal del distrito de Mastate.</t>
  </si>
  <si>
    <t>Desarrollo de programas del Centro de Cuido de niños en vulnerabilidad (CECUDI)</t>
  </si>
  <si>
    <t>Obras de defensa y protección</t>
  </si>
  <si>
    <t>7 Otros proyectos</t>
  </si>
  <si>
    <t xml:space="preserve">Atender las necesidades del Plan anual de trabajo del Comité de la  Persona Joven </t>
  </si>
  <si>
    <t>Luis Miguel Valverde Ramírez, Comité Persona Joven</t>
  </si>
  <si>
    <t>8 Otros proyectos</t>
  </si>
  <si>
    <t>Atender de las necesidades del personal, de la dirección técnica de la Municipalidad de Orotina</t>
  </si>
  <si>
    <t>Atención de las necesidades del personal de la dirección Técnica de la Municipalidad de Orotina</t>
  </si>
  <si>
    <t>Dirección Técnica y Estudios</t>
  </si>
  <si>
    <t>Contar con recursos económicos para realizar actividades de capacitación técnica en el CEFOCA de la Municipalidad de Orotina.</t>
  </si>
  <si>
    <t>Centros de enseñanza</t>
  </si>
  <si>
    <t>Administrar los recursos  materiales, y de servicios  para el buen funcionamiento de inmuebles municipales</t>
  </si>
  <si>
    <t xml:space="preserve">Atender las necesidades para el buen funcionamiento del Mercadito Municipal </t>
  </si>
  <si>
    <t>Atender las necesidades para el buen funcionamiento del Campus Deportivo</t>
  </si>
  <si>
    <t>Actualización e implementación del plan  de gestión ambiental</t>
  </si>
  <si>
    <t>Cantidad de acciones realizadas</t>
  </si>
  <si>
    <t>Contratar empresa para realizar limpieza de lotes baldíos, eliminación de botaderos clandestinos</t>
  </si>
  <si>
    <t>Cantidad de denuncias atendidas</t>
  </si>
  <si>
    <t>Contratar empresa para realizar un sistema de monitoreo en SCADA para los tanques de almacenamiento</t>
  </si>
  <si>
    <t>Recursos financieros.</t>
  </si>
  <si>
    <t>Atender obligaciones financieras vigentes</t>
  </si>
  <si>
    <t>Cancelar las obligación financiera vigente con Institución Bancaria (intereses y amortización)</t>
  </si>
  <si>
    <t xml:space="preserve">Amortización e intereses cancelados </t>
  </si>
  <si>
    <t>07 Otros fondos e inversiones</t>
  </si>
  <si>
    <t>Otros fondos e inversiones</t>
  </si>
  <si>
    <r>
      <t xml:space="preserve">PROGRAMA III: </t>
    </r>
    <r>
      <rPr>
        <sz val="8"/>
        <rFont val="Arial"/>
        <family val="2"/>
      </rPr>
      <t>INVERSIONES</t>
    </r>
  </si>
  <si>
    <r>
      <t xml:space="preserve">MISIÓN:  </t>
    </r>
    <r>
      <rPr>
        <sz val="8"/>
        <rFont val="Arial"/>
        <family val="2"/>
      </rPr>
      <t>Desarrollar proyectos de inversión a favor de la comunidad con el fin de satisfacer sus necesidades.</t>
    </r>
  </si>
  <si>
    <r>
      <t>Producción final:</t>
    </r>
    <r>
      <rPr>
        <sz val="8"/>
        <rFont val="Arial"/>
        <family val="2"/>
      </rPr>
      <t xml:space="preserve"> Proyectos de inversión</t>
    </r>
  </si>
  <si>
    <t xml:space="preserve">MARCO GENERAL </t>
  </si>
  <si>
    <t>(Aspectos estratégicos generales)</t>
  </si>
  <si>
    <t>1. Nombre de la institución.</t>
  </si>
  <si>
    <t>MUNICIPALIDAD DE OROTINA</t>
  </si>
  <si>
    <t>2. Año del POA.</t>
  </si>
  <si>
    <t>3. Marco filosófico institucional.</t>
  </si>
  <si>
    <t xml:space="preserve">    3.1 Misión:</t>
  </si>
  <si>
    <t xml:space="preserve">    3.2 Visión:</t>
  </si>
  <si>
    <t xml:space="preserve">    3.3 Políticas institucionales:</t>
  </si>
  <si>
    <t xml:space="preserve">Se generará una estrategia de empleo inclusiva que dinamice la capacidad productiva y atracción de inversión con potencial económico en los diferentes sectores. </t>
  </si>
  <si>
    <t>Se desarrollarán acciones y programas en Seguridad Ciudadana, prevención de consumo de sustancias psicoactivas y disminución de la violencia contra las personas y sus bienes para la sana convivencia.</t>
  </si>
  <si>
    <t>Se fortalecerá las acciones destinadas a la sensibilización de la participación comunal y promoción de la identidad cultural e historia del cantón.</t>
  </si>
  <si>
    <t>Se garantizará infraestructura vial, infraestructura comunal y servicios de calidad para satisfacer las necesidades del cantón.</t>
  </si>
  <si>
    <t>El cantón contará con un ordenamiento territorial con enfoque de Desarrollo Sostenible.</t>
  </si>
  <si>
    <t>Se asegurará los espacios de coordinación entre la Municipalidad, organizaciones comunales e instituciones.</t>
  </si>
  <si>
    <t>Se implementarán acciones para el desarrollo sostenible en el cantón.</t>
  </si>
  <si>
    <t>Se asumirá y promoverá el enfoque de equidad de género en todos los proyectos que se desarrollen a nivel cantonal.</t>
  </si>
  <si>
    <t>4. Plan de Desarrollo Municipal.</t>
  </si>
  <si>
    <t>Nombre del Área estratégica</t>
  </si>
  <si>
    <t>Desarrollar un proceso de crecimiento socioeconómico mediante la innovación tecnológica, dinámicas de gobierno abierto, formación laboral y aprovechamiento del potencial estratégico del cantón con la participación de los diferentes grupos productivos e institucionales.</t>
  </si>
  <si>
    <t>Desarrollar la infraestructura vial y espacios públicos del cantón de manera planificada, accesible y en armonía con el ambiente mediante la actualización y ejecución de los planes establecidos y la gestión interinstitucional.</t>
  </si>
  <si>
    <t>Optimizar los servicios municipales mediante la innovación y control de calidad de los procesos que permitan su autosuficiencia, efectividad y accesibilidad en beneficio de los usuarios.</t>
  </si>
  <si>
    <t>Promover una gestión municipal proactiva a través del desarrollo de capacidades, habilidades y destrezas de las personas colaboradoras, que permita potenciar el crecimiento competitivo procurando el uso efectivo de los recursos tecnológicos, materiales y financieros disponibles.</t>
  </si>
  <si>
    <t>Optimizar los recursos financieros para una administración equilibrada de los ingresos y egresos de la Municipalidad que permitan el desarrollo de la gestión municipal en procura del bien público.</t>
  </si>
  <si>
    <t>5. Observaciones.</t>
  </si>
  <si>
    <t>La aprobación del Plan de Desarrollo Humano Cantonal (PDHC) y el Plan Estratégico Municipal (PEM se dio por parte del Concejo Municipal de Orotina, en el Acta de Sesión ordinaria No. 26 del 18 de Agosto del año 2020, según lo establecen los artículo 13 inciso a) y l) del Código Municipal.</t>
  </si>
  <si>
    <t>Elaborado por:</t>
  </si>
  <si>
    <t>Jeffrey Valerio Castro</t>
  </si>
  <si>
    <t>Fecha:</t>
  </si>
  <si>
    <t>Somos el Gobierno Local que promueve el desarrollo integral de sus habitantes y el territorio mediante la gestión de gobierno abierto.</t>
  </si>
  <si>
    <t>Ser un gobierno local modelo en la gestión de proyectos y prestación de servicios.</t>
  </si>
  <si>
    <t>Encargado de Planificación, presupuesto y Control Interno</t>
  </si>
  <si>
    <t xml:space="preserve">Gestiòn del desarrollo local </t>
  </si>
  <si>
    <t xml:space="preserve">Atracción de inversión </t>
  </si>
  <si>
    <t>N° Meta</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</si>
  <si>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</si>
  <si>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</si>
  <si>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</si>
  <si>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</si>
  <si>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</si>
  <si>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</si>
  <si>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</si>
  <si>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</si>
  <si>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</si>
  <si>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</si>
  <si>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</si>
  <si>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</si>
  <si>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</si>
  <si>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</si>
  <si>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</si>
  <si>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</si>
  <si>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</si>
  <si>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</si>
  <si>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</si>
  <si>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</si>
  <si>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</si>
  <si>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</si>
  <si>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P2-01</t>
  </si>
  <si>
    <t>P2-02</t>
  </si>
  <si>
    <t>P2-03</t>
  </si>
  <si>
    <t>P2-04</t>
  </si>
  <si>
    <t>P2-05</t>
  </si>
  <si>
    <t>P2-07</t>
  </si>
  <si>
    <t>P2-08</t>
  </si>
  <si>
    <t>P2-09</t>
  </si>
  <si>
    <t>P2-10</t>
  </si>
  <si>
    <t>P2-11</t>
  </si>
  <si>
    <t>P2-12</t>
  </si>
  <si>
    <t>P2-13</t>
  </si>
  <si>
    <t>P2-14</t>
  </si>
  <si>
    <t>P2-15</t>
  </si>
  <si>
    <t>P2-16</t>
  </si>
  <si>
    <t>P2-17</t>
  </si>
  <si>
    <t>P2-18</t>
  </si>
  <si>
    <t>P2-19</t>
  </si>
  <si>
    <t>P2-20</t>
  </si>
  <si>
    <t>P2-21</t>
  </si>
  <si>
    <t>P2-22</t>
  </si>
  <si>
    <t>P2-23</t>
  </si>
  <si>
    <t>P2-24</t>
  </si>
  <si>
    <t>P2-25</t>
  </si>
  <si>
    <t>P3-01</t>
  </si>
  <si>
    <t>P3-02</t>
  </si>
  <si>
    <t>P3-03</t>
  </si>
  <si>
    <t>P3-04</t>
  </si>
  <si>
    <t>P3-05</t>
  </si>
  <si>
    <t>P3-06</t>
  </si>
  <si>
    <t>P3-07</t>
  </si>
  <si>
    <t>P3-08</t>
  </si>
  <si>
    <t>P3-14</t>
  </si>
  <si>
    <t>P3-09</t>
  </si>
  <si>
    <t>P3-10</t>
  </si>
  <si>
    <t>P3-11</t>
  </si>
  <si>
    <t>P3-12</t>
  </si>
  <si>
    <t>P3-13</t>
  </si>
  <si>
    <t>P3-15</t>
  </si>
  <si>
    <t>P3-16</t>
  </si>
  <si>
    <t>P3-17</t>
  </si>
  <si>
    <t>P3-18</t>
  </si>
  <si>
    <t>P3-19</t>
  </si>
  <si>
    <t>P3-20</t>
  </si>
  <si>
    <t>P3-21</t>
  </si>
  <si>
    <t>P3-22</t>
  </si>
  <si>
    <t>P3-23</t>
  </si>
  <si>
    <t>P3-24</t>
  </si>
  <si>
    <t>P3-25</t>
  </si>
  <si>
    <t>P3-26</t>
  </si>
  <si>
    <t>P3-27</t>
  </si>
  <si>
    <t>P3-28</t>
  </si>
  <si>
    <t>P3-29</t>
  </si>
  <si>
    <t>P3-30</t>
  </si>
  <si>
    <t>P3-31</t>
  </si>
  <si>
    <t>P3-32</t>
  </si>
  <si>
    <t>P3-33</t>
  </si>
  <si>
    <t>P3-34</t>
  </si>
  <si>
    <t>P3-35</t>
  </si>
  <si>
    <t>P3-36</t>
  </si>
  <si>
    <t>P3-37</t>
  </si>
  <si>
    <t>P3-38</t>
  </si>
  <si>
    <t>P3-39</t>
  </si>
  <si>
    <t>P3-40</t>
  </si>
  <si>
    <t>P3-41</t>
  </si>
  <si>
    <t>P3-42</t>
  </si>
  <si>
    <t>P3-43</t>
  </si>
  <si>
    <t>P3-44</t>
  </si>
  <si>
    <t>P3-45</t>
  </si>
  <si>
    <t>P3-46</t>
  </si>
  <si>
    <t>No.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</si>
</sst>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 #,##0.00_-;_-* &quot;-&quot;??_-;_-@"/>
  </numFmts>
  <fonts count="15" x14ac:knownFonts="1">
    <font>
      <sz val="11"/>
      <color theme="1"/>
      <name val="Calibri"/>
      <family val="2"/>
      <scheme val="minor"/>
    </font>
    <font>
      <sz val="11"/>
      <color theme="1"/>
      <name val="Calibri"/>
      <family val="2"/>
      <scheme val="minor"/>
    </font>
    <font>
      <sz val="10"/>
      <color rgb="FF000000"/>
      <name val="Arial"/>
      <family val="2"/>
    </font>
    <font>
      <b/>
      <sz val="8"/>
      <color theme="1"/>
      <name val="Arial"/>
      <family val="2"/>
    </font>
    <font>
      <sz val="8"/>
      <color theme="1"/>
      <name val="Arial"/>
      <family val="2"/>
    </font>
    <font>
      <sz val="8"/>
      <color theme="1"/>
      <name val="Calibri"/>
      <family val="2"/>
      <scheme val="minor"/>
    </font>
    <font>
      <sz val="8"/>
      <name val="Arial"/>
      <family val="2"/>
    </font>
    <font>
      <sz val="8"/>
      <color rgb="FFFF0000"/>
      <name val="Arial"/>
      <family val="2"/>
    </font>
    <font>
      <b/>
      <sz val="10"/>
      <color theme="1"/>
      <name val="Arial"/>
      <family val="2"/>
    </font>
    <font>
      <b/>
      <sz val="10"/>
      <color rgb="FF0000FF"/>
      <name val="Arial"/>
      <family val="2"/>
    </font>
    <font>
      <sz val="10"/>
      <color theme="1"/>
      <name val="Arial"/>
      <family val="2"/>
    </font>
    <font>
      <sz val="10"/>
      <name val="Arial"/>
      <family val="2"/>
    </font>
    <font>
      <b/>
      <sz val="11"/>
      <color theme="1"/>
      <name val="Arial"/>
      <family val="2"/>
    </font>
    <font>
      <sz val="10"/>
      <color theme="1"/>
      <name val="Calibri"/>
      <family val="2"/>
      <scheme val="minor"/>
    </font>
    <font>
      <sz val="8"/>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rgb="FFFFFF99"/>
        <bgColor rgb="FFFFFF99"/>
      </patternFill>
    </fill>
    <fill>
      <patternFill patternType="solid">
        <fgColor rgb="FFB2A1C7"/>
        <bgColor rgb="FFB2A1C7"/>
      </patternFill>
    </fill>
    <fill>
      <patternFill patternType="solid">
        <fgColor rgb="FF99CCFF"/>
        <bgColor rgb="FF99CCFF"/>
      </patternFill>
    </fill>
    <fill>
      <patternFill patternType="solid">
        <fgColor theme="0"/>
        <bgColor indexed="64"/>
      </patternFill>
    </fill>
    <fill>
      <patternFill patternType="solid">
        <fgColor rgb="FFFFCC99"/>
        <bgColor rgb="FFFFCC99"/>
      </patternFill>
    </fill>
    <fill>
      <patternFill patternType="solid">
        <fgColor rgb="FFCCFFCC"/>
        <bgColor rgb="FFCCFFCC"/>
      </patternFill>
    </fill>
    <fill>
      <patternFill patternType="solid">
        <fgColor rgb="FFFFFF00"/>
        <bgColor rgb="FFFFFF00"/>
      </patternFill>
    </fill>
    <fill>
      <patternFill patternType="solid">
        <fgColor theme="0"/>
        <bgColor rgb="FFB2A1C7"/>
      </patternFill>
    </fill>
  </fills>
  <borders count="80">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indexed="64"/>
      </left>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medium">
        <color rgb="FF000000"/>
      </bottom>
      <diagonal/>
    </border>
    <border>
      <left style="medium">
        <color indexed="64"/>
      </left>
      <right/>
      <top style="medium">
        <color rgb="FF000000"/>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rgb="FF000000"/>
      </bottom>
      <diagonal/>
    </border>
    <border>
      <left style="medium">
        <color indexed="64"/>
      </left>
      <right style="medium">
        <color rgb="FF000000"/>
      </right>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11" fillId="0" borderId="0"/>
  </cellStyleXfs>
  <cellXfs count="243">
    <xf numFmtId="0" fontId="0" fillId="0" borderId="0" xfId="0"/>
    <xf numFmtId="0" fontId="3" fillId="0" borderId="0" xfId="0" applyFont="1" applyAlignment="1">
      <alignment horizontal="center"/>
    </xf>
    <xf numFmtId="0" fontId="4" fillId="0" borderId="0" xfId="0" applyFont="1"/>
    <xf numFmtId="0" fontId="5" fillId="0" borderId="0" xfId="0" applyFont="1"/>
    <xf numFmtId="0" fontId="3" fillId="0" borderId="0" xfId="0" applyFont="1" applyAlignment="1">
      <alignment horizontal="left"/>
    </xf>
    <xf numFmtId="4" fontId="3" fillId="0" borderId="0" xfId="0" applyNumberFormat="1" applyFont="1" applyAlignment="1">
      <alignment horizontal="left"/>
    </xf>
    <xf numFmtId="0" fontId="3" fillId="4" borderId="19" xfId="0" applyFont="1" applyFill="1" applyBorder="1" applyAlignment="1">
      <alignment horizontal="center" vertical="center"/>
    </xf>
    <xf numFmtId="0" fontId="3" fillId="4" borderId="21" xfId="0" applyFont="1" applyFill="1" applyBorder="1" applyAlignment="1">
      <alignment horizontal="left"/>
    </xf>
    <xf numFmtId="0" fontId="3" fillId="4" borderId="21" xfId="0" applyFont="1" applyFill="1" applyBorder="1" applyAlignment="1">
      <alignment horizontal="center"/>
    </xf>
    <xf numFmtId="0" fontId="3" fillId="4" borderId="1" xfId="0" applyFont="1" applyFill="1" applyBorder="1" applyAlignment="1">
      <alignment horizontal="center"/>
    </xf>
    <xf numFmtId="0" fontId="3" fillId="4" borderId="23" xfId="0" applyFont="1" applyFill="1" applyBorder="1" applyAlignment="1">
      <alignment horizontal="center" vertical="center"/>
    </xf>
    <xf numFmtId="0" fontId="4" fillId="0" borderId="25" xfId="0" applyFont="1" applyBorder="1" applyAlignment="1">
      <alignment horizontal="justify" vertical="top" wrapText="1"/>
    </xf>
    <xf numFmtId="4" fontId="4" fillId="0" borderId="26" xfId="0" applyNumberFormat="1" applyFont="1" applyBorder="1" applyAlignment="1">
      <alignment horizontal="left" vertical="top"/>
    </xf>
    <xf numFmtId="4" fontId="4" fillId="0" borderId="27" xfId="0" applyNumberFormat="1" applyFont="1" applyBorder="1" applyAlignment="1">
      <alignment horizontal="left" vertical="top"/>
    </xf>
    <xf numFmtId="4" fontId="4" fillId="0" borderId="28" xfId="0" applyNumberFormat="1" applyFont="1" applyBorder="1" applyAlignment="1">
      <alignment horizontal="left" vertical="center"/>
    </xf>
    <xf numFmtId="0" fontId="4" fillId="0" borderId="29" xfId="0" applyFont="1" applyBorder="1" applyAlignment="1">
      <alignment horizontal="center" vertical="top"/>
    </xf>
    <xf numFmtId="9" fontId="4" fillId="4" borderId="28" xfId="0" applyNumberFormat="1" applyFont="1" applyFill="1" applyBorder="1" applyAlignment="1">
      <alignment horizontal="center" vertical="top"/>
    </xf>
    <xf numFmtId="0" fontId="4" fillId="0" borderId="28" xfId="0" applyFont="1" applyBorder="1" applyAlignment="1">
      <alignment horizontal="center" vertical="top"/>
    </xf>
    <xf numFmtId="164" fontId="4" fillId="5" borderId="28" xfId="0" applyNumberFormat="1" applyFont="1" applyFill="1" applyBorder="1" applyAlignment="1">
      <alignment horizontal="center" vertical="top"/>
    </xf>
    <xf numFmtId="4" fontId="4" fillId="0" borderId="31" xfId="0" applyNumberFormat="1" applyFont="1" applyBorder="1" applyAlignment="1">
      <alignment horizontal="left" vertical="top"/>
    </xf>
    <xf numFmtId="9" fontId="4" fillId="4" borderId="29" xfId="0" applyNumberFormat="1" applyFont="1" applyFill="1" applyBorder="1" applyAlignment="1">
      <alignment horizontal="center" vertical="top"/>
    </xf>
    <xf numFmtId="164" fontId="4" fillId="5" borderId="29" xfId="0" applyNumberFormat="1" applyFont="1" applyFill="1" applyBorder="1" applyAlignment="1">
      <alignment horizontal="center" vertical="top"/>
    </xf>
    <xf numFmtId="4" fontId="3" fillId="7" borderId="15" xfId="0" applyNumberFormat="1" applyFont="1" applyFill="1" applyBorder="1" applyAlignment="1">
      <alignment vertical="center"/>
    </xf>
    <xf numFmtId="0" fontId="3" fillId="7" borderId="15" xfId="0" applyFont="1" applyFill="1" applyBorder="1" applyAlignment="1">
      <alignment vertical="center"/>
    </xf>
    <xf numFmtId="0" fontId="3" fillId="7" borderId="11" xfId="0" applyFont="1" applyFill="1" applyBorder="1" applyAlignment="1">
      <alignment vertical="center"/>
    </xf>
    <xf numFmtId="0" fontId="3" fillId="7" borderId="16" xfId="0" applyFont="1" applyFill="1" applyBorder="1" applyAlignment="1">
      <alignment horizontal="center" vertical="center"/>
    </xf>
    <xf numFmtId="0" fontId="3" fillId="7" borderId="33" xfId="0" applyFont="1" applyFill="1" applyBorder="1" applyAlignment="1">
      <alignment vertical="center"/>
    </xf>
    <xf numFmtId="0" fontId="3" fillId="7" borderId="23" xfId="0" applyFont="1" applyFill="1" applyBorder="1" applyAlignment="1">
      <alignment vertical="center"/>
    </xf>
    <xf numFmtId="164" fontId="3" fillId="7" borderId="23" xfId="0" applyNumberFormat="1" applyFont="1" applyFill="1" applyBorder="1" applyAlignment="1">
      <alignment vertical="center"/>
    </xf>
    <xf numFmtId="164" fontId="3" fillId="7" borderId="23" xfId="0" applyNumberFormat="1" applyFont="1" applyFill="1" applyBorder="1" applyAlignment="1">
      <alignment horizontal="center" vertical="center"/>
    </xf>
    <xf numFmtId="4" fontId="3" fillId="7" borderId="34" xfId="0" applyNumberFormat="1" applyFont="1" applyFill="1" applyBorder="1" applyAlignment="1">
      <alignment vertical="center"/>
    </xf>
    <xf numFmtId="4" fontId="3" fillId="3" borderId="7" xfId="0" applyNumberFormat="1" applyFont="1" applyFill="1" applyBorder="1" applyAlignment="1">
      <alignment vertical="center"/>
    </xf>
    <xf numFmtId="4" fontId="3" fillId="3" borderId="4" xfId="0" applyNumberFormat="1" applyFont="1" applyFill="1" applyBorder="1" applyAlignment="1">
      <alignment vertical="center"/>
    </xf>
    <xf numFmtId="0" fontId="3" fillId="3" borderId="7" xfId="0" applyFont="1" applyFill="1" applyBorder="1" applyAlignment="1">
      <alignment horizontal="center" vertical="center"/>
    </xf>
    <xf numFmtId="9" fontId="3" fillId="3" borderId="4" xfId="0" applyNumberFormat="1" applyFont="1" applyFill="1" applyBorder="1" applyAlignment="1">
      <alignment vertical="center"/>
    </xf>
    <xf numFmtId="4" fontId="3" fillId="8" borderId="2" xfId="0" applyNumberFormat="1" applyFont="1" applyFill="1" applyBorder="1" applyAlignment="1">
      <alignment vertical="center"/>
    </xf>
    <xf numFmtId="9" fontId="3" fillId="8" borderId="2" xfId="0" applyNumberFormat="1" applyFont="1" applyFill="1" applyBorder="1" applyAlignment="1">
      <alignment vertical="center"/>
    </xf>
    <xf numFmtId="0" fontId="3" fillId="8" borderId="2" xfId="0" applyFont="1" applyFill="1" applyBorder="1" applyAlignment="1">
      <alignment horizontal="center" vertical="center"/>
    </xf>
    <xf numFmtId="9" fontId="3" fillId="8" borderId="1" xfId="0" applyNumberFormat="1" applyFont="1" applyFill="1" applyBorder="1" applyAlignment="1">
      <alignment vertical="center"/>
    </xf>
    <xf numFmtId="9" fontId="3" fillId="8" borderId="13" xfId="0" applyNumberFormat="1" applyFont="1" applyFill="1" applyBorder="1" applyAlignment="1">
      <alignment vertical="center"/>
    </xf>
    <xf numFmtId="0" fontId="4" fillId="0" borderId="0" xfId="0" applyFont="1" applyAlignment="1">
      <alignment horizontal="center"/>
    </xf>
    <xf numFmtId="0" fontId="3" fillId="0" borderId="0" xfId="0" applyFont="1"/>
    <xf numFmtId="0" fontId="3" fillId="4" borderId="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5" xfId="0" applyFont="1" applyFill="1" applyBorder="1" applyAlignment="1">
      <alignment horizontal="left"/>
    </xf>
    <xf numFmtId="0" fontId="3" fillId="4" borderId="5" xfId="0" applyFont="1" applyFill="1" applyBorder="1" applyAlignment="1">
      <alignment horizontal="center"/>
    </xf>
    <xf numFmtId="0" fontId="3" fillId="4" borderId="4" xfId="0" applyFont="1" applyFill="1" applyBorder="1" applyAlignment="1">
      <alignment horizontal="center"/>
    </xf>
    <xf numFmtId="0" fontId="3" fillId="4" borderId="30" xfId="0" applyFont="1" applyFill="1" applyBorder="1" applyAlignment="1">
      <alignment horizontal="center" vertical="center"/>
    </xf>
    <xf numFmtId="49" fontId="3" fillId="4" borderId="11" xfId="0" applyNumberFormat="1" applyFont="1" applyFill="1" applyBorder="1" applyAlignment="1">
      <alignment horizontal="center" vertical="center" wrapText="1"/>
    </xf>
    <xf numFmtId="9" fontId="4" fillId="4" borderId="37" xfId="0" applyNumberFormat="1" applyFont="1" applyFill="1" applyBorder="1" applyAlignment="1">
      <alignment horizontal="center" vertical="top"/>
    </xf>
    <xf numFmtId="9" fontId="4" fillId="5" borderId="37" xfId="0" applyNumberFormat="1" applyFont="1" applyFill="1" applyBorder="1" applyAlignment="1">
      <alignment horizontal="center" vertical="top"/>
    </xf>
    <xf numFmtId="9" fontId="4" fillId="5" borderId="29" xfId="0" applyNumberFormat="1" applyFont="1" applyFill="1" applyBorder="1" applyAlignment="1">
      <alignment horizontal="center" vertical="top"/>
    </xf>
    <xf numFmtId="0" fontId="4" fillId="0" borderId="32" xfId="0" applyFont="1" applyBorder="1" applyAlignment="1">
      <alignment horizontal="justify" vertical="top" wrapText="1"/>
    </xf>
    <xf numFmtId="0" fontId="4" fillId="0" borderId="39" xfId="0" applyFont="1" applyBorder="1" applyAlignment="1">
      <alignment horizontal="justify" vertical="top" wrapText="1"/>
    </xf>
    <xf numFmtId="4" fontId="4" fillId="0" borderId="40" xfId="0" applyNumberFormat="1" applyFont="1" applyBorder="1" applyAlignment="1">
      <alignment horizontal="left" vertical="top"/>
    </xf>
    <xf numFmtId="4" fontId="4" fillId="0" borderId="41" xfId="0" applyNumberFormat="1" applyFont="1" applyBorder="1" applyAlignment="1">
      <alignment horizontal="left" vertical="top"/>
    </xf>
    <xf numFmtId="4" fontId="3" fillId="7" borderId="21" xfId="0" applyNumberFormat="1" applyFont="1" applyFill="1" applyBorder="1" applyAlignment="1">
      <alignment vertical="center"/>
    </xf>
    <xf numFmtId="0" fontId="3" fillId="7" borderId="21" xfId="0" applyFont="1" applyFill="1" applyBorder="1" applyAlignment="1">
      <alignment vertical="center"/>
    </xf>
    <xf numFmtId="0" fontId="3" fillId="7" borderId="1" xfId="0" applyFont="1" applyFill="1" applyBorder="1" applyAlignment="1">
      <alignment vertical="center"/>
    </xf>
    <xf numFmtId="0" fontId="3" fillId="7" borderId="2" xfId="0" applyFont="1" applyFill="1" applyBorder="1" applyAlignment="1">
      <alignment horizontal="center" vertical="center"/>
    </xf>
    <xf numFmtId="0" fontId="3" fillId="7" borderId="42" xfId="0" applyFont="1" applyFill="1" applyBorder="1" applyAlignment="1">
      <alignment vertical="center"/>
    </xf>
    <xf numFmtId="0" fontId="3" fillId="7" borderId="43" xfId="0" applyFont="1" applyFill="1" applyBorder="1" applyAlignment="1">
      <alignment vertical="center"/>
    </xf>
    <xf numFmtId="164" fontId="3" fillId="7" borderId="43" xfId="0" applyNumberFormat="1" applyFont="1" applyFill="1" applyBorder="1" applyAlignment="1">
      <alignment vertical="center"/>
    </xf>
    <xf numFmtId="164" fontId="3" fillId="7" borderId="43" xfId="0" applyNumberFormat="1" applyFont="1" applyFill="1" applyBorder="1" applyAlignment="1">
      <alignment horizontal="center" vertical="center"/>
    </xf>
    <xf numFmtId="4" fontId="3" fillId="7" borderId="44" xfId="0" applyNumberFormat="1" applyFont="1" applyFill="1" applyBorder="1" applyAlignment="1">
      <alignment vertical="center"/>
    </xf>
    <xf numFmtId="4" fontId="3" fillId="3" borderId="2" xfId="0" applyNumberFormat="1" applyFont="1" applyFill="1" applyBorder="1" applyAlignment="1">
      <alignment vertical="center"/>
    </xf>
    <xf numFmtId="4" fontId="3" fillId="3" borderId="1" xfId="0" applyNumberFormat="1" applyFont="1" applyFill="1" applyBorder="1" applyAlignment="1">
      <alignment vertical="center"/>
    </xf>
    <xf numFmtId="0" fontId="3" fillId="3" borderId="2" xfId="0" applyFont="1" applyFill="1" applyBorder="1" applyAlignment="1">
      <alignment horizontal="center" vertical="center"/>
    </xf>
    <xf numFmtId="9" fontId="3" fillId="3" borderId="1" xfId="0" applyNumberFormat="1" applyFont="1" applyFill="1" applyBorder="1" applyAlignment="1">
      <alignment vertical="center"/>
    </xf>
    <xf numFmtId="4" fontId="3" fillId="8" borderId="16" xfId="0" applyNumberFormat="1" applyFont="1" applyFill="1" applyBorder="1" applyAlignment="1">
      <alignment vertical="center"/>
    </xf>
    <xf numFmtId="9" fontId="3" fillId="8" borderId="16" xfId="0" applyNumberFormat="1" applyFont="1" applyFill="1" applyBorder="1" applyAlignment="1">
      <alignment vertical="center"/>
    </xf>
    <xf numFmtId="0" fontId="3" fillId="8" borderId="16" xfId="0" applyFont="1" applyFill="1" applyBorder="1" applyAlignment="1">
      <alignment horizontal="center" vertical="center"/>
    </xf>
    <xf numFmtId="9" fontId="3" fillId="8" borderId="11" xfId="0" applyNumberFormat="1" applyFont="1" applyFill="1" applyBorder="1" applyAlignment="1">
      <alignment vertical="center"/>
    </xf>
    <xf numFmtId="9" fontId="4" fillId="5" borderId="28" xfId="0" applyNumberFormat="1" applyFont="1" applyFill="1" applyBorder="1" applyAlignment="1">
      <alignment horizontal="center" vertical="top"/>
    </xf>
    <xf numFmtId="0" fontId="3" fillId="7" borderId="2" xfId="0" applyFont="1" applyFill="1" applyBorder="1" applyAlignment="1">
      <alignment vertical="center"/>
    </xf>
    <xf numFmtId="0" fontId="3" fillId="7" borderId="45" xfId="0" applyFont="1" applyFill="1" applyBorder="1" applyAlignment="1">
      <alignment vertical="center"/>
    </xf>
    <xf numFmtId="0" fontId="3" fillId="3" borderId="2" xfId="0" applyFont="1" applyFill="1" applyBorder="1" applyAlignment="1">
      <alignment vertical="center"/>
    </xf>
    <xf numFmtId="0" fontId="3" fillId="8" borderId="2" xfId="0" applyFont="1" applyFill="1" applyBorder="1" applyAlignment="1">
      <alignment vertical="center"/>
    </xf>
    <xf numFmtId="0" fontId="3" fillId="8" borderId="16" xfId="0" applyFont="1" applyFill="1" applyBorder="1" applyAlignment="1">
      <alignment vertical="center"/>
    </xf>
    <xf numFmtId="4" fontId="8" fillId="0" borderId="0" xfId="0" applyNumberFormat="1" applyFont="1" applyAlignment="1">
      <alignment horizontal="center"/>
    </xf>
    <xf numFmtId="0" fontId="8" fillId="0" borderId="0" xfId="0" applyFont="1" applyAlignment="1">
      <alignment horizontal="left"/>
    </xf>
    <xf numFmtId="0" fontId="9" fillId="0" borderId="0" xfId="0" applyFont="1" applyAlignment="1">
      <alignment horizontal="left"/>
    </xf>
    <xf numFmtId="0" fontId="8" fillId="0" borderId="0" xfId="0" applyFont="1" applyAlignment="1">
      <alignment horizontal="left" vertical="top"/>
    </xf>
    <xf numFmtId="0" fontId="10" fillId="0" borderId="0" xfId="0" applyFont="1" applyAlignment="1">
      <alignment horizontal="left"/>
    </xf>
    <xf numFmtId="4" fontId="10" fillId="0" borderId="0" xfId="0" applyNumberFormat="1" applyFont="1"/>
    <xf numFmtId="0" fontId="12" fillId="0" borderId="0" xfId="0" applyFont="1" applyAlignment="1">
      <alignment horizontal="left" vertical="top"/>
    </xf>
    <xf numFmtId="0" fontId="10" fillId="0" borderId="0" xfId="0" applyFont="1"/>
    <xf numFmtId="0" fontId="8" fillId="0" borderId="0" xfId="0" applyFont="1" applyAlignment="1">
      <alignment horizontal="right" vertical="top"/>
    </xf>
    <xf numFmtId="4" fontId="8" fillId="0" borderId="0" xfId="0" applyNumberFormat="1" applyFont="1" applyAlignment="1">
      <alignment horizontal="left" vertical="top"/>
    </xf>
    <xf numFmtId="0" fontId="8" fillId="0" borderId="0" xfId="0" applyFont="1"/>
    <xf numFmtId="0" fontId="8" fillId="0" borderId="32" xfId="0" applyFont="1" applyBorder="1" applyAlignment="1">
      <alignment horizontal="center" vertical="top"/>
    </xf>
    <xf numFmtId="0" fontId="10" fillId="0" borderId="32" xfId="0" applyFont="1" applyBorder="1" applyAlignment="1">
      <alignment horizontal="left" vertical="top" wrapText="1"/>
    </xf>
    <xf numFmtId="0" fontId="8" fillId="0" borderId="0" xfId="0" applyFont="1" applyBorder="1"/>
    <xf numFmtId="0" fontId="0" fillId="0" borderId="0" xfId="0" applyBorder="1"/>
    <xf numFmtId="4" fontId="4" fillId="0" borderId="29" xfId="0" applyNumberFormat="1" applyFont="1" applyBorder="1" applyAlignment="1">
      <alignment horizontal="left" vertical="center"/>
    </xf>
    <xf numFmtId="165" fontId="4" fillId="6" borderId="29" xfId="0" applyNumberFormat="1" applyFont="1" applyFill="1" applyBorder="1" applyAlignment="1">
      <alignment horizontal="left" vertical="center"/>
    </xf>
    <xf numFmtId="0" fontId="4" fillId="0" borderId="25" xfId="0" applyFont="1" applyBorder="1" applyAlignment="1">
      <alignment horizontal="justify" vertical="center" wrapText="1"/>
    </xf>
    <xf numFmtId="4" fontId="4" fillId="6" borderId="29" xfId="0" applyNumberFormat="1" applyFont="1" applyFill="1" applyBorder="1" applyAlignment="1">
      <alignment horizontal="right" vertical="center"/>
    </xf>
    <xf numFmtId="4" fontId="7" fillId="6" borderId="29" xfId="0" applyNumberFormat="1" applyFont="1" applyFill="1" applyBorder="1" applyAlignment="1">
      <alignment horizontal="right" vertical="center"/>
    </xf>
    <xf numFmtId="0" fontId="4" fillId="0" borderId="38" xfId="0" applyFont="1" applyBorder="1" applyAlignment="1">
      <alignment horizontal="left" vertical="center"/>
    </xf>
    <xf numFmtId="0" fontId="4" fillId="0" borderId="29" xfId="0" applyFont="1" applyBorder="1" applyAlignment="1">
      <alignment horizontal="left" vertical="center"/>
    </xf>
    <xf numFmtId="0" fontId="4" fillId="0" borderId="32" xfId="0" applyFont="1" applyBorder="1" applyAlignment="1">
      <alignment horizontal="justify" vertical="center" wrapText="1"/>
    </xf>
    <xf numFmtId="49" fontId="4" fillId="0" borderId="28" xfId="0" applyNumberFormat="1" applyFont="1" applyBorder="1" applyAlignment="1">
      <alignment horizontal="left" vertical="center"/>
    </xf>
    <xf numFmtId="4" fontId="4" fillId="6" borderId="28" xfId="0" applyNumberFormat="1" applyFont="1" applyFill="1" applyBorder="1" applyAlignment="1">
      <alignment horizontal="right" vertical="center"/>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xf>
    <xf numFmtId="0" fontId="3" fillId="3" borderId="53" xfId="0" applyFont="1" applyFill="1" applyBorder="1" applyAlignment="1">
      <alignment horizontal="center" vertical="center" wrapText="1"/>
    </xf>
    <xf numFmtId="0" fontId="4" fillId="0" borderId="60" xfId="0" applyFont="1" applyBorder="1" applyAlignment="1">
      <alignment horizontal="center" vertical="center" wrapText="1"/>
    </xf>
    <xf numFmtId="4" fontId="4" fillId="6" borderId="61" xfId="0" applyNumberFormat="1" applyFont="1" applyFill="1" applyBorder="1" applyAlignment="1">
      <alignment horizontal="right" vertical="center"/>
    </xf>
    <xf numFmtId="4" fontId="3" fillId="7" borderId="63" xfId="0" applyNumberFormat="1" applyFont="1" applyFill="1" applyBorder="1" applyAlignment="1">
      <alignment vertical="center"/>
    </xf>
    <xf numFmtId="4" fontId="3" fillId="7" borderId="64" xfId="0" applyNumberFormat="1" applyFont="1" applyFill="1" applyBorder="1" applyAlignment="1">
      <alignment vertical="center"/>
    </xf>
    <xf numFmtId="4" fontId="3" fillId="3" borderId="63" xfId="0" applyNumberFormat="1" applyFont="1" applyFill="1" applyBorder="1" applyAlignment="1">
      <alignment vertical="center"/>
    </xf>
    <xf numFmtId="4" fontId="3" fillId="3" borderId="65" xfId="0" applyNumberFormat="1" applyFont="1" applyFill="1" applyBorder="1" applyAlignment="1">
      <alignment vertical="center"/>
    </xf>
    <xf numFmtId="4" fontId="3" fillId="8" borderId="63" xfId="0" applyNumberFormat="1" applyFont="1" applyFill="1" applyBorder="1" applyAlignment="1">
      <alignment vertical="center"/>
    </xf>
    <xf numFmtId="4" fontId="3" fillId="8" borderId="65" xfId="0" applyNumberFormat="1" applyFont="1" applyFill="1" applyBorder="1" applyAlignment="1">
      <alignment vertical="center"/>
    </xf>
    <xf numFmtId="4" fontId="3" fillId="8" borderId="66" xfId="0" applyNumberFormat="1" applyFont="1" applyFill="1" applyBorder="1" applyAlignment="1">
      <alignment vertical="center"/>
    </xf>
    <xf numFmtId="4" fontId="3" fillId="8" borderId="67" xfId="0" applyNumberFormat="1" applyFont="1" applyFill="1" applyBorder="1" applyAlignment="1">
      <alignment vertical="center"/>
    </xf>
    <xf numFmtId="4" fontId="3" fillId="8" borderId="68" xfId="0" applyNumberFormat="1" applyFont="1" applyFill="1" applyBorder="1" applyAlignment="1">
      <alignment vertical="center"/>
    </xf>
    <xf numFmtId="164" fontId="3" fillId="8" borderId="68" xfId="0" applyNumberFormat="1" applyFont="1" applyFill="1" applyBorder="1" applyAlignment="1">
      <alignment vertical="center"/>
    </xf>
    <xf numFmtId="0" fontId="3" fillId="8" borderId="68" xfId="0" applyFont="1" applyFill="1" applyBorder="1" applyAlignment="1">
      <alignment vertical="center"/>
    </xf>
    <xf numFmtId="9" fontId="3" fillId="8" borderId="68" xfId="0" applyNumberFormat="1" applyFont="1" applyFill="1" applyBorder="1" applyAlignment="1">
      <alignment vertical="center"/>
    </xf>
    <xf numFmtId="4" fontId="3" fillId="8" borderId="69" xfId="0" applyNumberFormat="1" applyFont="1" applyFill="1" applyBorder="1" applyAlignment="1">
      <alignment vertical="center"/>
    </xf>
    <xf numFmtId="0" fontId="3" fillId="8" borderId="68" xfId="0" applyFont="1" applyFill="1" applyBorder="1" applyAlignment="1">
      <alignment horizontal="center" vertical="center"/>
    </xf>
    <xf numFmtId="0" fontId="3" fillId="2" borderId="51" xfId="0" applyFont="1" applyFill="1" applyBorder="1" applyAlignment="1">
      <alignment horizontal="center" vertical="center"/>
    </xf>
    <xf numFmtId="165" fontId="4" fillId="6" borderId="61" xfId="0" applyNumberFormat="1" applyFont="1" applyFill="1" applyBorder="1" applyAlignment="1">
      <alignment horizontal="right" vertical="center"/>
    </xf>
    <xf numFmtId="4" fontId="3" fillId="7" borderId="66" xfId="0" applyNumberFormat="1" applyFont="1" applyFill="1" applyBorder="1" applyAlignment="1">
      <alignment vertical="center"/>
    </xf>
    <xf numFmtId="4" fontId="3" fillId="7" borderId="71" xfId="0" applyNumberFormat="1" applyFont="1" applyFill="1" applyBorder="1" applyAlignment="1">
      <alignment vertical="center"/>
    </xf>
    <xf numFmtId="4" fontId="3" fillId="3" borderId="72" xfId="0" applyNumberFormat="1" applyFont="1" applyFill="1" applyBorder="1" applyAlignment="1">
      <alignment vertical="center"/>
    </xf>
    <xf numFmtId="4" fontId="3" fillId="3" borderId="54" xfId="0" applyNumberFormat="1" applyFont="1" applyFill="1" applyBorder="1" applyAlignment="1">
      <alignment vertical="center"/>
    </xf>
    <xf numFmtId="4" fontId="3" fillId="8" borderId="73" xfId="0" applyNumberFormat="1" applyFont="1" applyFill="1" applyBorder="1" applyAlignment="1">
      <alignment vertical="center"/>
    </xf>
    <xf numFmtId="4" fontId="3" fillId="8" borderId="0" xfId="0" applyNumberFormat="1" applyFont="1" applyFill="1" applyBorder="1" applyAlignment="1">
      <alignment vertical="center"/>
    </xf>
    <xf numFmtId="9" fontId="3" fillId="8" borderId="0" xfId="0" applyNumberFormat="1" applyFont="1" applyFill="1" applyBorder="1" applyAlignment="1">
      <alignment vertical="center"/>
    </xf>
    <xf numFmtId="0" fontId="3" fillId="8" borderId="0" xfId="0" applyFont="1" applyFill="1" applyBorder="1" applyAlignment="1">
      <alignment horizontal="center" vertical="center"/>
    </xf>
    <xf numFmtId="4" fontId="3" fillId="8" borderId="74" xfId="0" applyNumberFormat="1" applyFont="1" applyFill="1" applyBorder="1" applyAlignment="1">
      <alignment vertical="center"/>
    </xf>
    <xf numFmtId="4" fontId="4" fillId="0" borderId="25" xfId="0" applyNumberFormat="1" applyFont="1" applyBorder="1" applyAlignment="1">
      <alignment horizontal="left" vertical="center"/>
    </xf>
    <xf numFmtId="0" fontId="4" fillId="6" borderId="25" xfId="0" applyFont="1" applyFill="1" applyBorder="1" applyAlignment="1">
      <alignment horizontal="justify" vertical="center" wrapText="1"/>
    </xf>
    <xf numFmtId="9" fontId="4" fillId="10" borderId="37" xfId="0" applyNumberFormat="1" applyFont="1" applyFill="1" applyBorder="1" applyAlignment="1">
      <alignment horizontal="center" vertical="top"/>
    </xf>
    <xf numFmtId="0" fontId="4" fillId="6" borderId="25" xfId="0" applyFont="1" applyFill="1" applyBorder="1" applyAlignment="1">
      <alignment horizontal="justify" vertical="top" wrapText="1"/>
    </xf>
    <xf numFmtId="0" fontId="4" fillId="6" borderId="29" xfId="0" applyFont="1" applyFill="1" applyBorder="1" applyAlignment="1">
      <alignment horizontal="left" vertical="top"/>
    </xf>
    <xf numFmtId="0" fontId="4" fillId="6" borderId="26" xfId="0" applyFont="1" applyFill="1" applyBorder="1" applyAlignment="1">
      <alignment horizontal="justify" vertical="center" wrapText="1"/>
    </xf>
    <xf numFmtId="43" fontId="4" fillId="6" borderId="32" xfId="1" applyFont="1" applyFill="1" applyBorder="1" applyAlignment="1">
      <alignment vertical="center"/>
    </xf>
    <xf numFmtId="43" fontId="4" fillId="6" borderId="70" xfId="1" applyFont="1" applyFill="1" applyBorder="1" applyAlignment="1">
      <alignment vertical="center"/>
    </xf>
    <xf numFmtId="165" fontId="4" fillId="6" borderId="28" xfId="0" applyNumberFormat="1" applyFont="1" applyFill="1" applyBorder="1" applyAlignment="1">
      <alignment horizontal="left" vertical="center"/>
    </xf>
    <xf numFmtId="165" fontId="4" fillId="6" borderId="59" xfId="0" applyNumberFormat="1" applyFont="1" applyFill="1" applyBorder="1" applyAlignment="1">
      <alignment horizontal="left" vertical="center"/>
    </xf>
    <xf numFmtId="165" fontId="4" fillId="6" borderId="61" xfId="0" applyNumberFormat="1" applyFont="1" applyFill="1" applyBorder="1" applyAlignment="1">
      <alignment horizontal="left" vertical="center"/>
    </xf>
    <xf numFmtId="0" fontId="4" fillId="6" borderId="32" xfId="0" applyFont="1" applyFill="1" applyBorder="1" applyAlignment="1">
      <alignment horizontal="justify" vertical="top" wrapText="1"/>
    </xf>
    <xf numFmtId="4" fontId="6" fillId="6" borderId="61" xfId="0" applyNumberFormat="1" applyFont="1" applyFill="1" applyBorder="1" applyAlignment="1">
      <alignment horizontal="right" vertical="center"/>
    </xf>
    <xf numFmtId="4" fontId="13" fillId="6" borderId="32" xfId="0" applyNumberFormat="1" applyFont="1" applyFill="1" applyBorder="1"/>
    <xf numFmtId="4" fontId="4" fillId="6" borderId="59" xfId="0" applyNumberFormat="1" applyFont="1" applyFill="1" applyBorder="1" applyAlignment="1">
      <alignment horizontal="right" vertical="center"/>
    </xf>
    <xf numFmtId="0" fontId="3" fillId="7" borderId="63" xfId="0" applyFont="1" applyFill="1" applyBorder="1" applyAlignment="1">
      <alignment vertical="center"/>
    </xf>
    <xf numFmtId="9" fontId="3" fillId="8" borderId="63" xfId="0" applyNumberFormat="1" applyFont="1" applyFill="1" applyBorder="1" applyAlignment="1">
      <alignment vertical="center"/>
    </xf>
    <xf numFmtId="9" fontId="3" fillId="8" borderId="66" xfId="0" applyNumberFormat="1" applyFont="1" applyFill="1" applyBorder="1" applyAlignment="1">
      <alignment vertical="center"/>
    </xf>
    <xf numFmtId="164" fontId="3" fillId="8" borderId="67" xfId="0" applyNumberFormat="1" applyFont="1" applyFill="1" applyBorder="1" applyAlignment="1">
      <alignment vertical="center"/>
    </xf>
    <xf numFmtId="0" fontId="5" fillId="0" borderId="0" xfId="0" applyFont="1"/>
    <xf numFmtId="4" fontId="4" fillId="6" borderId="77" xfId="0" applyNumberFormat="1" applyFont="1" applyFill="1" applyBorder="1" applyAlignment="1">
      <alignment horizontal="right" vertical="center"/>
    </xf>
    <xf numFmtId="0" fontId="5" fillId="6" borderId="32" xfId="0" applyFont="1" applyFill="1" applyBorder="1"/>
    <xf numFmtId="0" fontId="3" fillId="0" borderId="0" xfId="0" applyFont="1" applyAlignment="1">
      <alignment horizontal="left"/>
    </xf>
    <xf numFmtId="0" fontId="5" fillId="0" borderId="0" xfId="0" applyFont="1"/>
    <xf numFmtId="0" fontId="3" fillId="7" borderId="16" xfId="0" applyFont="1" applyFill="1" applyBorder="1" applyAlignment="1">
      <alignment vertical="center"/>
    </xf>
    <xf numFmtId="0" fontId="4" fillId="6" borderId="58" xfId="0" applyFont="1" applyFill="1" applyBorder="1" applyAlignment="1">
      <alignment horizontal="justify" vertical="center" wrapText="1"/>
    </xf>
    <xf numFmtId="4" fontId="4" fillId="6" borderId="26" xfId="0" applyNumberFormat="1" applyFont="1" applyFill="1" applyBorder="1" applyAlignment="1">
      <alignment horizontal="left" vertical="top"/>
    </xf>
    <xf numFmtId="4" fontId="4" fillId="6" borderId="31" xfId="0" applyNumberFormat="1" applyFont="1" applyFill="1" applyBorder="1" applyAlignment="1">
      <alignment horizontal="left" vertical="top"/>
    </xf>
    <xf numFmtId="0" fontId="4" fillId="6" borderId="58" xfId="0" applyFont="1" applyFill="1" applyBorder="1" applyAlignment="1">
      <alignment horizontal="justify" vertical="top" wrapText="1"/>
    </xf>
    <xf numFmtId="4" fontId="4" fillId="6" borderId="38" xfId="0" applyNumberFormat="1" applyFont="1" applyFill="1" applyBorder="1" applyAlignment="1">
      <alignment horizontal="left" vertical="center"/>
    </xf>
    <xf numFmtId="0" fontId="4" fillId="6" borderId="32" xfId="0" applyFont="1" applyFill="1" applyBorder="1" applyAlignment="1">
      <alignment horizontal="center" vertical="center"/>
    </xf>
    <xf numFmtId="0" fontId="4" fillId="6" borderId="29" xfId="0" applyFont="1" applyFill="1" applyBorder="1" applyAlignment="1">
      <alignment horizontal="center" vertical="top"/>
    </xf>
    <xf numFmtId="0" fontId="4" fillId="6" borderId="58" xfId="0" applyFont="1" applyFill="1" applyBorder="1" applyAlignment="1">
      <alignment horizontal="center" vertical="center" wrapText="1"/>
    </xf>
    <xf numFmtId="0" fontId="4" fillId="6" borderId="60" xfId="0" applyFont="1" applyFill="1" applyBorder="1" applyAlignment="1">
      <alignment horizontal="justify" vertical="top" wrapText="1"/>
    </xf>
    <xf numFmtId="4" fontId="4" fillId="6" borderId="78" xfId="0" applyNumberFormat="1" applyFont="1" applyFill="1" applyBorder="1" applyAlignment="1">
      <alignment horizontal="left" vertical="top"/>
    </xf>
    <xf numFmtId="0" fontId="4" fillId="6" borderId="60" xfId="0" applyFont="1" applyFill="1" applyBorder="1" applyAlignment="1">
      <alignment horizontal="center" vertical="center" wrapText="1"/>
    </xf>
    <xf numFmtId="4" fontId="4" fillId="6" borderId="40" xfId="0" applyNumberFormat="1" applyFont="1" applyFill="1" applyBorder="1" applyAlignment="1">
      <alignment horizontal="left" vertical="top"/>
    </xf>
    <xf numFmtId="4" fontId="4" fillId="6" borderId="62" xfId="0" applyNumberFormat="1" applyFont="1" applyFill="1" applyBorder="1" applyAlignment="1">
      <alignment horizontal="center" vertical="center" wrapText="1"/>
    </xf>
    <xf numFmtId="4" fontId="5" fillId="0" borderId="0" xfId="0" applyNumberFormat="1" applyFont="1"/>
    <xf numFmtId="0" fontId="3" fillId="4" borderId="21" xfId="0" applyFont="1" applyFill="1" applyBorder="1" applyAlignment="1">
      <alignment horizontal="center" wrapText="1"/>
    </xf>
    <xf numFmtId="165" fontId="4" fillId="6" borderId="30" xfId="0" applyNumberFormat="1" applyFont="1" applyFill="1" applyBorder="1" applyAlignment="1">
      <alignment horizontal="left" vertical="center"/>
    </xf>
    <xf numFmtId="0" fontId="4" fillId="6" borderId="29" xfId="0" applyFont="1" applyFill="1" applyBorder="1" applyAlignment="1">
      <alignment horizontal="center" vertical="center"/>
    </xf>
    <xf numFmtId="0" fontId="6" fillId="6" borderId="32" xfId="0" applyFont="1" applyFill="1" applyBorder="1" applyAlignment="1" applyProtection="1">
      <alignment horizontal="center" vertical="center"/>
      <protection locked="0"/>
    </xf>
    <xf numFmtId="0" fontId="6" fillId="6" borderId="32" xfId="0" applyFont="1" applyFill="1" applyBorder="1" applyAlignment="1" applyProtection="1">
      <alignment horizontal="center" vertical="top"/>
      <protection locked="0"/>
    </xf>
    <xf numFmtId="165" fontId="6" fillId="6" borderId="29" xfId="0" applyNumberFormat="1" applyFont="1" applyFill="1" applyBorder="1" applyAlignment="1">
      <alignment horizontal="left" vertical="center"/>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32" xfId="0" applyFont="1" applyBorder="1" applyAlignment="1">
      <alignment horizontal="center"/>
    </xf>
    <xf numFmtId="15" fontId="10" fillId="0" borderId="0" xfId="0" applyNumberFormat="1" applyFont="1" applyBorder="1" applyAlignment="1">
      <alignment horizontal="center"/>
    </xf>
    <xf numFmtId="0" fontId="10" fillId="0" borderId="32" xfId="0" applyFont="1" applyBorder="1" applyAlignment="1">
      <alignment horizontal="justify" vertical="top" wrapText="1"/>
    </xf>
    <xf numFmtId="0" fontId="8" fillId="0" borderId="21" xfId="0" applyFont="1" applyBorder="1" applyAlignment="1">
      <alignment horizontal="left" vertical="center"/>
    </xf>
    <xf numFmtId="0" fontId="11" fillId="0" borderId="3" xfId="0" applyFont="1" applyBorder="1"/>
    <xf numFmtId="0" fontId="9" fillId="0" borderId="0" xfId="0" applyFont="1" applyAlignment="1">
      <alignment horizontal="left"/>
    </xf>
    <xf numFmtId="0" fontId="0" fillId="0" borderId="0" xfId="0"/>
    <xf numFmtId="0" fontId="8" fillId="5" borderId="32" xfId="0" applyFont="1" applyFill="1" applyBorder="1" applyAlignment="1">
      <alignment horizontal="left" vertical="top"/>
    </xf>
    <xf numFmtId="4" fontId="8" fillId="0" borderId="0" xfId="0" applyNumberFormat="1" applyFont="1" applyAlignment="1">
      <alignment horizontal="center"/>
    </xf>
    <xf numFmtId="0" fontId="8" fillId="9" borderId="46" xfId="0" applyFont="1" applyFill="1" applyBorder="1" applyAlignment="1">
      <alignment horizontal="center" vertical="top"/>
    </xf>
    <xf numFmtId="0" fontId="8" fillId="9" borderId="47" xfId="0" applyFont="1" applyFill="1" applyBorder="1" applyAlignment="1">
      <alignment horizontal="center" vertical="top"/>
    </xf>
    <xf numFmtId="0" fontId="8" fillId="9" borderId="48" xfId="0" applyFont="1" applyFill="1" applyBorder="1" applyAlignment="1">
      <alignment horizontal="center" vertical="top"/>
    </xf>
    <xf numFmtId="0" fontId="8" fillId="9" borderId="12" xfId="0" applyFont="1" applyFill="1" applyBorder="1" applyAlignment="1">
      <alignment horizontal="center" vertical="top"/>
    </xf>
    <xf numFmtId="0" fontId="8" fillId="9" borderId="0" xfId="0" applyFont="1" applyFill="1" applyBorder="1" applyAlignment="1">
      <alignment horizontal="center" vertical="top"/>
    </xf>
    <xf numFmtId="0" fontId="3" fillId="3" borderId="53" xfId="0" applyFont="1" applyFill="1" applyBorder="1" applyAlignment="1">
      <alignment horizontal="center" vertical="center" wrapText="1"/>
    </xf>
    <xf numFmtId="0" fontId="0" fillId="0" borderId="55" xfId="0" applyBorder="1" applyAlignment="1">
      <alignment wrapText="1"/>
    </xf>
    <xf numFmtId="0" fontId="3" fillId="3" borderId="5" xfId="0" applyFont="1" applyFill="1" applyBorder="1" applyAlignment="1">
      <alignment horizontal="center" vertical="center"/>
    </xf>
    <xf numFmtId="0" fontId="6" fillId="0" borderId="12" xfId="0" applyFont="1" applyBorder="1"/>
    <xf numFmtId="0" fontId="6" fillId="0" borderId="15" xfId="0" applyFont="1" applyBorder="1"/>
    <xf numFmtId="0" fontId="3" fillId="3" borderId="4" xfId="0" applyFont="1" applyFill="1" applyBorder="1" applyAlignment="1">
      <alignment horizontal="center" vertical="center"/>
    </xf>
    <xf numFmtId="0" fontId="6" fillId="0" borderId="13" xfId="0" applyFont="1" applyBorder="1"/>
    <xf numFmtId="0" fontId="6" fillId="0" borderId="11" xfId="0" applyFont="1" applyBorder="1"/>
    <xf numFmtId="0" fontId="3" fillId="4" borderId="6" xfId="0" applyFont="1" applyFill="1" applyBorder="1" applyAlignment="1">
      <alignment horizontal="center" vertical="center" wrapText="1"/>
    </xf>
    <xf numFmtId="0" fontId="6" fillId="0" borderId="14" xfId="0" applyFont="1" applyBorder="1"/>
    <xf numFmtId="0" fontId="6" fillId="0" borderId="17" xfId="0" applyFont="1" applyBorder="1"/>
    <xf numFmtId="0" fontId="3" fillId="4" borderId="5" xfId="0" applyFont="1" applyFill="1" applyBorder="1" applyAlignment="1">
      <alignment horizontal="center" vertical="center"/>
    </xf>
    <xf numFmtId="0" fontId="6" fillId="0" borderId="7" xfId="0" applyFont="1" applyBorder="1"/>
    <xf numFmtId="0" fontId="6" fillId="0" borderId="6" xfId="0" applyFont="1" applyBorder="1"/>
    <xf numFmtId="0" fontId="6" fillId="0" borderId="16" xfId="0" applyFont="1" applyBorder="1"/>
    <xf numFmtId="0" fontId="3" fillId="0" borderId="0" xfId="0" applyFont="1" applyAlignment="1">
      <alignment horizontal="left"/>
    </xf>
    <xf numFmtId="0" fontId="5" fillId="0" borderId="0" xfId="0" applyFont="1"/>
    <xf numFmtId="4" fontId="3" fillId="0" borderId="0" xfId="0" applyNumberFormat="1" applyFont="1" applyAlignment="1">
      <alignment horizontal="left"/>
    </xf>
    <xf numFmtId="0" fontId="3" fillId="0" borderId="0" xfId="0" applyFont="1" applyAlignment="1">
      <alignment horizontal="left" vertical="center"/>
    </xf>
    <xf numFmtId="0" fontId="3" fillId="2" borderId="51" xfId="0" applyFont="1" applyFill="1" applyBorder="1" applyAlignment="1">
      <alignment horizontal="center" vertical="center"/>
    </xf>
    <xf numFmtId="0" fontId="6" fillId="0" borderId="51" xfId="0" applyFont="1" applyBorder="1"/>
    <xf numFmtId="0" fontId="6" fillId="0" borderId="52" xfId="0" applyFont="1" applyBorder="1"/>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wrapText="1"/>
    </xf>
    <xf numFmtId="0" fontId="6" fillId="0" borderId="9" xfId="0" applyFont="1" applyBorder="1"/>
    <xf numFmtId="0" fontId="6" fillId="0" borderId="10" xfId="0" applyFont="1" applyBorder="1"/>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0" borderId="54" xfId="0" applyFont="1" applyBorder="1"/>
    <xf numFmtId="0" fontId="3" fillId="4" borderId="18" xfId="0" applyFont="1" applyFill="1" applyBorder="1" applyAlignment="1">
      <alignment horizontal="center" vertical="center" textRotation="90"/>
    </xf>
    <xf numFmtId="0" fontId="6" fillId="0" borderId="22" xfId="0" applyFont="1" applyBorder="1"/>
    <xf numFmtId="0" fontId="3" fillId="4" borderId="20" xfId="0" applyFont="1" applyFill="1" applyBorder="1" applyAlignment="1">
      <alignment horizontal="left" vertical="center"/>
    </xf>
    <xf numFmtId="0" fontId="6" fillId="0" borderId="24" xfId="0" applyFont="1" applyBorder="1"/>
    <xf numFmtId="0" fontId="3" fillId="4" borderId="56" xfId="0" applyFont="1" applyFill="1" applyBorder="1" applyAlignment="1">
      <alignment horizontal="center" vertical="center" wrapText="1"/>
    </xf>
    <xf numFmtId="0" fontId="6" fillId="0" borderId="57" xfId="0" applyFont="1" applyBorder="1"/>
    <xf numFmtId="0" fontId="6" fillId="0" borderId="35" xfId="0" applyFont="1" applyBorder="1"/>
    <xf numFmtId="0" fontId="6" fillId="0" borderId="36" xfId="0" applyFont="1" applyBorder="1"/>
    <xf numFmtId="0" fontId="4" fillId="0" borderId="0" xfId="0" applyFont="1"/>
    <xf numFmtId="0" fontId="3" fillId="2" borderId="50" xfId="0" applyFont="1" applyFill="1" applyBorder="1" applyAlignment="1">
      <alignment horizontal="center" vertical="center"/>
    </xf>
    <xf numFmtId="0" fontId="6" fillId="0" borderId="55" xfId="0" applyFont="1" applyBorder="1" applyAlignment="1">
      <alignment wrapText="1"/>
    </xf>
    <xf numFmtId="0" fontId="3" fillId="2" borderId="75" xfId="0" applyFont="1" applyFill="1" applyBorder="1" applyAlignment="1">
      <alignment horizontal="center" vertical="center"/>
    </xf>
    <xf numFmtId="0" fontId="3" fillId="4" borderId="53" xfId="0" applyFont="1" applyFill="1" applyBorder="1" applyAlignment="1">
      <alignment horizontal="center" vertical="center" wrapText="1"/>
    </xf>
    <xf numFmtId="0" fontId="6" fillId="0" borderId="76" xfId="0" applyFont="1" applyBorder="1"/>
    <xf numFmtId="0" fontId="6" fillId="0" borderId="55" xfId="0" applyFont="1" applyBorder="1"/>
    <xf numFmtId="0" fontId="4" fillId="6" borderId="28" xfId="0" applyFont="1" applyFill="1" applyBorder="1" applyAlignment="1">
      <alignment horizontal="center" vertical="center"/>
    </xf>
    <xf numFmtId="0" fontId="4" fillId="6" borderId="37" xfId="0" applyFont="1" applyFill="1" applyBorder="1" applyAlignment="1">
      <alignment horizontal="center" vertical="top"/>
    </xf>
    <xf numFmtId="0" fontId="6" fillId="6" borderId="79" xfId="0" applyFont="1" applyFill="1" applyBorder="1" applyAlignment="1" applyProtection="1">
      <alignment horizontal="center" vertical="top"/>
      <protection locked="0"/>
    </xf>
    <xf numFmtId="0" fontId="6" fillId="6" borderId="32" xfId="2" applyFont="1" applyFill="1" applyBorder="1" applyAlignment="1" applyProtection="1">
      <alignment horizontal="center" vertical="center" wrapText="1"/>
      <protection locked="0"/>
    </xf>
  </cellXfs>
  <cellStyles count="3">
    <cellStyle name="Millares" xfId="1" builtinId="3"/>
    <cellStyle name="Normal" xfId="0" builtinId="0"/>
    <cellStyle name="Normal 2" xfId="2" xr:uid="{0526F1AA-2BC0-42A1-BF75-6ED6B46BEC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20program&#225;tica%20-%20Municipalidad%20de%20Orotina%20-PAO%202021%20ajust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5">
          <cell r="D5" t="str">
            <v>MUNICIPALIDAD DE OROTINA</v>
          </cell>
        </row>
        <row r="7">
          <cell r="D7">
            <v>2021</v>
          </cell>
        </row>
      </sheetData>
      <sheetData sheetId="1">
        <row r="1">
          <cell r="A1" t="str">
            <v>PLAN OPERATIVO ANUAL</v>
          </cell>
        </row>
        <row r="2">
          <cell r="A2" t="str">
            <v>MUNICIPALIDAD DE OROTINA</v>
          </cell>
        </row>
        <row r="3">
          <cell r="A3">
            <v>2021</v>
          </cell>
        </row>
      </sheetData>
      <sheetData sheetId="2">
        <row r="5">
          <cell r="C5">
            <v>4.5</v>
          </cell>
          <cell r="D5">
            <v>4.5</v>
          </cell>
          <cell r="F5">
            <v>8.5</v>
          </cell>
          <cell r="G5">
            <v>3.5</v>
          </cell>
        </row>
        <row r="8">
          <cell r="B8">
            <v>21</v>
          </cell>
        </row>
        <row r="9">
          <cell r="B9">
            <v>9</v>
          </cell>
        </row>
        <row r="10">
          <cell r="B10">
            <v>12</v>
          </cell>
        </row>
      </sheetData>
      <sheetData sheetId="3">
        <row r="1">
          <cell r="A1" t="str">
            <v>PLAN OPERATIVO ANUAL</v>
          </cell>
        </row>
      </sheetData>
      <sheetData sheetId="4">
        <row r="5">
          <cell r="C5">
            <v>5</v>
          </cell>
          <cell r="D5">
            <v>6</v>
          </cell>
          <cell r="F5">
            <v>6.5</v>
          </cell>
          <cell r="G5">
            <v>6.5</v>
          </cell>
        </row>
        <row r="8">
          <cell r="B8">
            <v>24</v>
          </cell>
        </row>
        <row r="9">
          <cell r="B9">
            <v>11</v>
          </cell>
        </row>
        <row r="10">
          <cell r="B10">
            <v>13</v>
          </cell>
        </row>
      </sheetData>
      <sheetData sheetId="5"/>
      <sheetData sheetId="6">
        <row r="5">
          <cell r="C5">
            <v>14</v>
          </cell>
          <cell r="D5">
            <v>22</v>
          </cell>
          <cell r="F5">
            <v>5</v>
          </cell>
          <cell r="G5">
            <v>5</v>
          </cell>
        </row>
        <row r="8">
          <cell r="B8">
            <v>46</v>
          </cell>
        </row>
        <row r="9">
          <cell r="B9">
            <v>36</v>
          </cell>
        </row>
        <row r="10">
          <cell r="B10">
            <v>10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5"/>
  <sheetViews>
    <sheetView topLeftCell="A12" zoomScale="70" zoomScaleNormal="70" workbookViewId="0">
      <selection activeCell="J17" sqref="J17"/>
    </sheetView>
  </sheetViews>
  <sheetFormatPr baseColWidth="10" defaultRowHeight="14.5" x14ac:dyDescent="0.35"/>
  <cols>
    <col min="2" max="2" width="17.54296875" customWidth="1"/>
    <col min="3" max="3" width="9.1796875" customWidth="1"/>
    <col min="4" max="4" width="24.7265625" customWidth="1"/>
  </cols>
  <sheetData>
    <row r="1" spans="1:6" x14ac:dyDescent="0.35">
      <c r="A1" s="189" t="s">
        <v>271</v>
      </c>
      <c r="B1" s="187"/>
      <c r="C1" s="187"/>
      <c r="D1" s="187"/>
      <c r="E1" s="79"/>
    </row>
    <row r="2" spans="1:6" x14ac:dyDescent="0.35">
      <c r="A2" s="189" t="s">
        <v>272</v>
      </c>
      <c r="B2" s="187"/>
      <c r="C2" s="187"/>
      <c r="D2" s="187"/>
      <c r="E2" s="79"/>
    </row>
    <row r="3" spans="1:6" x14ac:dyDescent="0.35">
      <c r="A3" s="79"/>
      <c r="B3" s="79"/>
      <c r="C3" s="79"/>
      <c r="D3" s="79"/>
      <c r="E3" s="79"/>
    </row>
    <row r="4" spans="1:6" x14ac:dyDescent="0.35">
      <c r="A4" s="80"/>
      <c r="B4" s="79"/>
      <c r="C4" s="79"/>
      <c r="D4" s="79"/>
      <c r="E4" s="79"/>
    </row>
    <row r="5" spans="1:6" x14ac:dyDescent="0.35">
      <c r="A5" s="186" t="s">
        <v>273</v>
      </c>
      <c r="B5" s="187"/>
      <c r="C5" s="80"/>
      <c r="D5" s="190" t="s">
        <v>274</v>
      </c>
      <c r="E5" s="191"/>
      <c r="F5" s="192"/>
    </row>
    <row r="6" spans="1:6" x14ac:dyDescent="0.35">
      <c r="A6" s="81"/>
      <c r="B6" s="81"/>
      <c r="C6" s="80"/>
      <c r="D6" s="82"/>
      <c r="E6" s="79"/>
    </row>
    <row r="7" spans="1:6" x14ac:dyDescent="0.35">
      <c r="A7" s="186" t="s">
        <v>275</v>
      </c>
      <c r="B7" s="187"/>
      <c r="C7" s="80"/>
      <c r="D7" s="193">
        <v>2021</v>
      </c>
      <c r="E7" s="194"/>
      <c r="F7" s="194"/>
    </row>
    <row r="8" spans="1:6" x14ac:dyDescent="0.35">
      <c r="A8" s="83"/>
      <c r="B8" s="79"/>
      <c r="C8" s="79"/>
      <c r="D8" s="79"/>
      <c r="E8" s="79"/>
    </row>
    <row r="9" spans="1:6" x14ac:dyDescent="0.35">
      <c r="A9" s="186" t="s">
        <v>276</v>
      </c>
      <c r="B9" s="187"/>
      <c r="C9" s="80"/>
      <c r="D9" s="84"/>
      <c r="E9" s="79"/>
    </row>
    <row r="10" spans="1:6" ht="15" thickBot="1" x14ac:dyDescent="0.4">
      <c r="A10" s="80"/>
      <c r="B10" s="84"/>
      <c r="C10" s="80"/>
      <c r="D10" s="84"/>
      <c r="E10" s="84"/>
    </row>
    <row r="11" spans="1:6" ht="44.15" customHeight="1" thickBot="1" x14ac:dyDescent="0.4">
      <c r="A11" s="184" t="s">
        <v>277</v>
      </c>
      <c r="B11" s="185"/>
      <c r="C11" s="80"/>
      <c r="D11" s="183" t="s">
        <v>300</v>
      </c>
      <c r="E11" s="183"/>
      <c r="F11" s="183"/>
    </row>
    <row r="12" spans="1:6" ht="15" thickBot="1" x14ac:dyDescent="0.4">
      <c r="A12" s="85"/>
      <c r="B12" s="80"/>
      <c r="C12" s="80"/>
      <c r="D12" s="85"/>
      <c r="E12" s="85"/>
    </row>
    <row r="13" spans="1:6" ht="33" customHeight="1" thickBot="1" x14ac:dyDescent="0.4">
      <c r="A13" s="184" t="s">
        <v>278</v>
      </c>
      <c r="B13" s="185"/>
      <c r="C13" s="80"/>
      <c r="D13" s="183" t="s">
        <v>301</v>
      </c>
      <c r="E13" s="183"/>
      <c r="F13" s="183"/>
    </row>
    <row r="14" spans="1:6" ht="15" thickBot="1" x14ac:dyDescent="0.4">
      <c r="A14" s="85"/>
      <c r="B14" s="86"/>
      <c r="C14" s="80"/>
      <c r="D14" s="85"/>
      <c r="E14" s="85"/>
    </row>
    <row r="15" spans="1:6" ht="43.5" customHeight="1" thickBot="1" x14ac:dyDescent="0.4">
      <c r="A15" s="184" t="s">
        <v>279</v>
      </c>
      <c r="B15" s="185"/>
      <c r="C15" s="87">
        <v>1</v>
      </c>
      <c r="D15" s="183" t="s">
        <v>280</v>
      </c>
      <c r="E15" s="183"/>
      <c r="F15" s="183"/>
    </row>
    <row r="16" spans="1:6" ht="54.65" customHeight="1" x14ac:dyDescent="0.35">
      <c r="A16" s="85"/>
      <c r="B16" s="85"/>
      <c r="C16" s="87">
        <v>2</v>
      </c>
      <c r="D16" s="183" t="s">
        <v>281</v>
      </c>
      <c r="E16" s="183"/>
      <c r="F16" s="183"/>
    </row>
    <row r="17" spans="1:6" ht="39" customHeight="1" x14ac:dyDescent="0.35">
      <c r="A17" s="85"/>
      <c r="B17" s="85"/>
      <c r="C17" s="87">
        <v>3</v>
      </c>
      <c r="D17" s="183" t="s">
        <v>282</v>
      </c>
      <c r="E17" s="183"/>
      <c r="F17" s="183"/>
    </row>
    <row r="18" spans="1:6" ht="39" customHeight="1" x14ac:dyDescent="0.35">
      <c r="A18" s="85"/>
      <c r="B18" s="85"/>
      <c r="C18" s="87">
        <v>4</v>
      </c>
      <c r="D18" s="183" t="s">
        <v>283</v>
      </c>
      <c r="E18" s="183"/>
      <c r="F18" s="183"/>
    </row>
    <row r="19" spans="1:6" ht="27.65" customHeight="1" x14ac:dyDescent="0.35">
      <c r="A19" s="85"/>
      <c r="B19" s="85"/>
      <c r="C19" s="87">
        <v>5</v>
      </c>
      <c r="D19" s="183" t="s">
        <v>284</v>
      </c>
      <c r="E19" s="183"/>
      <c r="F19" s="183"/>
    </row>
    <row r="20" spans="1:6" ht="29.5" customHeight="1" x14ac:dyDescent="0.35">
      <c r="A20" s="85"/>
      <c r="B20" s="85"/>
      <c r="C20" s="87">
        <v>6</v>
      </c>
      <c r="D20" s="183" t="s">
        <v>285</v>
      </c>
      <c r="E20" s="183"/>
      <c r="F20" s="183"/>
    </row>
    <row r="21" spans="1:6" ht="26.5" customHeight="1" x14ac:dyDescent="0.35">
      <c r="A21" s="85"/>
      <c r="B21" s="85"/>
      <c r="C21" s="87">
        <v>7</v>
      </c>
      <c r="D21" s="183" t="s">
        <v>286</v>
      </c>
      <c r="E21" s="183"/>
      <c r="F21" s="183"/>
    </row>
    <row r="22" spans="1:6" ht="39.65" customHeight="1" x14ac:dyDescent="0.35">
      <c r="A22" s="85"/>
      <c r="B22" s="85"/>
      <c r="C22" s="87">
        <v>8</v>
      </c>
      <c r="D22" s="183" t="s">
        <v>287</v>
      </c>
      <c r="E22" s="183"/>
      <c r="F22" s="183"/>
    </row>
    <row r="23" spans="1:6" x14ac:dyDescent="0.35">
      <c r="A23" s="88"/>
      <c r="B23" s="88"/>
      <c r="C23" s="88"/>
      <c r="D23" s="88"/>
      <c r="E23" s="88"/>
    </row>
    <row r="24" spans="1:6" x14ac:dyDescent="0.35">
      <c r="A24" s="186" t="s">
        <v>288</v>
      </c>
      <c r="B24" s="187"/>
      <c r="C24" s="88"/>
      <c r="D24" s="88"/>
      <c r="E24" s="88"/>
    </row>
    <row r="25" spans="1:6" x14ac:dyDescent="0.35">
      <c r="A25" s="81"/>
      <c r="B25" s="81"/>
      <c r="C25" s="88"/>
      <c r="D25" s="88"/>
      <c r="E25" s="88"/>
    </row>
    <row r="26" spans="1:6" x14ac:dyDescent="0.35">
      <c r="A26" s="188" t="s">
        <v>289</v>
      </c>
      <c r="B26" s="188"/>
      <c r="C26" s="188"/>
      <c r="D26" s="188"/>
      <c r="E26" s="188"/>
      <c r="F26" s="188"/>
    </row>
    <row r="27" spans="1:6" ht="25" x14ac:dyDescent="0.35">
      <c r="A27" s="90">
        <v>1</v>
      </c>
      <c r="B27" s="91" t="s">
        <v>237</v>
      </c>
      <c r="C27" s="183" t="s">
        <v>290</v>
      </c>
      <c r="D27" s="183"/>
      <c r="E27" s="183"/>
      <c r="F27" s="183"/>
    </row>
    <row r="28" spans="1:6" ht="37.5" customHeight="1" x14ac:dyDescent="0.35">
      <c r="A28" s="90">
        <v>2</v>
      </c>
      <c r="B28" s="91" t="s">
        <v>121</v>
      </c>
      <c r="C28" s="183" t="s">
        <v>291</v>
      </c>
      <c r="D28" s="183"/>
      <c r="E28" s="183"/>
      <c r="F28" s="183"/>
    </row>
    <row r="29" spans="1:6" ht="25" x14ac:dyDescent="0.35">
      <c r="A29" s="90">
        <v>3</v>
      </c>
      <c r="B29" s="91" t="s">
        <v>127</v>
      </c>
      <c r="C29" s="183" t="s">
        <v>128</v>
      </c>
      <c r="D29" s="183"/>
      <c r="E29" s="183"/>
      <c r="F29" s="183"/>
    </row>
    <row r="30" spans="1:6" ht="37.5" x14ac:dyDescent="0.35">
      <c r="A30" s="90">
        <v>4</v>
      </c>
      <c r="B30" s="91" t="s">
        <v>34</v>
      </c>
      <c r="C30" s="183" t="s">
        <v>292</v>
      </c>
      <c r="D30" s="183"/>
      <c r="E30" s="183"/>
      <c r="F30" s="183"/>
    </row>
    <row r="31" spans="1:6" ht="25" x14ac:dyDescent="0.35">
      <c r="A31" s="90">
        <v>5</v>
      </c>
      <c r="B31" s="91" t="s">
        <v>23</v>
      </c>
      <c r="C31" s="183" t="s">
        <v>293</v>
      </c>
      <c r="D31" s="183"/>
      <c r="E31" s="183"/>
      <c r="F31" s="183"/>
    </row>
    <row r="32" spans="1:6" ht="25" x14ac:dyDescent="0.35">
      <c r="A32" s="90">
        <v>6</v>
      </c>
      <c r="B32" s="91" t="s">
        <v>262</v>
      </c>
      <c r="C32" s="183" t="s">
        <v>294</v>
      </c>
      <c r="D32" s="183"/>
      <c r="E32" s="183"/>
      <c r="F32" s="183"/>
    </row>
    <row r="33" spans="1:6" x14ac:dyDescent="0.35">
      <c r="A33" s="81"/>
      <c r="B33" s="81"/>
      <c r="C33" s="88"/>
      <c r="E33" s="88"/>
    </row>
    <row r="34" spans="1:6" x14ac:dyDescent="0.35">
      <c r="A34" s="88"/>
      <c r="B34" s="88"/>
      <c r="C34" s="88"/>
      <c r="E34" s="88"/>
    </row>
    <row r="35" spans="1:6" x14ac:dyDescent="0.35">
      <c r="A35" s="186" t="s">
        <v>295</v>
      </c>
      <c r="B35" s="187"/>
      <c r="C35" s="86"/>
      <c r="D35" s="86"/>
      <c r="E35" s="86"/>
    </row>
    <row r="36" spans="1:6" x14ac:dyDescent="0.35">
      <c r="A36" s="86"/>
      <c r="B36" s="86"/>
      <c r="C36" s="86"/>
      <c r="D36" s="86"/>
      <c r="E36" s="86"/>
    </row>
    <row r="37" spans="1:6" ht="43" customHeight="1" x14ac:dyDescent="0.35">
      <c r="A37" s="179" t="s">
        <v>296</v>
      </c>
      <c r="B37" s="180"/>
      <c r="C37" s="180"/>
      <c r="D37" s="180"/>
      <c r="E37" s="180"/>
      <c r="F37" s="180"/>
    </row>
    <row r="38" spans="1:6" x14ac:dyDescent="0.35">
      <c r="A38" s="86"/>
      <c r="B38" s="86"/>
      <c r="C38" s="86"/>
      <c r="D38" s="86"/>
      <c r="E38" s="86"/>
    </row>
    <row r="39" spans="1:6" x14ac:dyDescent="0.35">
      <c r="A39" s="86"/>
      <c r="B39" s="86"/>
      <c r="C39" s="86"/>
      <c r="D39" s="86"/>
      <c r="E39" s="86"/>
    </row>
    <row r="40" spans="1:6" x14ac:dyDescent="0.35">
      <c r="A40" s="86"/>
      <c r="B40" s="86"/>
      <c r="C40" s="86"/>
      <c r="D40" s="86"/>
      <c r="E40" s="86"/>
    </row>
    <row r="41" spans="1:6" x14ac:dyDescent="0.35">
      <c r="A41" s="89" t="s">
        <v>297</v>
      </c>
      <c r="C41" s="181" t="s">
        <v>298</v>
      </c>
      <c r="D41" s="181"/>
      <c r="E41" s="181"/>
      <c r="F41" s="181"/>
    </row>
    <row r="42" spans="1:6" x14ac:dyDescent="0.35">
      <c r="A42" s="89"/>
      <c r="C42" s="181" t="s">
        <v>302</v>
      </c>
      <c r="D42" s="181"/>
      <c r="E42" s="181"/>
      <c r="F42" s="181"/>
    </row>
    <row r="43" spans="1:6" x14ac:dyDescent="0.35">
      <c r="A43" s="89"/>
      <c r="B43" s="92"/>
      <c r="D43" s="89"/>
      <c r="E43" s="86"/>
    </row>
    <row r="44" spans="1:6" x14ac:dyDescent="0.35">
      <c r="A44" s="89" t="s">
        <v>299</v>
      </c>
      <c r="B44" s="93"/>
      <c r="C44" s="182">
        <v>44069</v>
      </c>
      <c r="D44" s="182"/>
      <c r="E44" s="86"/>
    </row>
    <row r="45" spans="1:6" x14ac:dyDescent="0.35">
      <c r="A45" s="86"/>
      <c r="B45" s="86"/>
      <c r="C45" s="86"/>
      <c r="D45" s="86"/>
      <c r="E45" s="86"/>
    </row>
  </sheetData>
  <mergeCells count="33">
    <mergeCell ref="A11:B11"/>
    <mergeCell ref="A1:D1"/>
    <mergeCell ref="A2:D2"/>
    <mergeCell ref="A5:B5"/>
    <mergeCell ref="A7:B7"/>
    <mergeCell ref="A9:B9"/>
    <mergeCell ref="D5:F5"/>
    <mergeCell ref="D7:F7"/>
    <mergeCell ref="D11:F11"/>
    <mergeCell ref="D21:F21"/>
    <mergeCell ref="A13:B13"/>
    <mergeCell ref="A15:B15"/>
    <mergeCell ref="A24:B24"/>
    <mergeCell ref="A35:B35"/>
    <mergeCell ref="D22:F22"/>
    <mergeCell ref="A26:F26"/>
    <mergeCell ref="C27:F27"/>
    <mergeCell ref="C28:F28"/>
    <mergeCell ref="D16:F16"/>
    <mergeCell ref="D17:F17"/>
    <mergeCell ref="D18:F18"/>
    <mergeCell ref="D19:F19"/>
    <mergeCell ref="D20:F20"/>
    <mergeCell ref="D13:F13"/>
    <mergeCell ref="D15:F15"/>
    <mergeCell ref="A37:F37"/>
    <mergeCell ref="C41:F41"/>
    <mergeCell ref="C42:F42"/>
    <mergeCell ref="C44:D44"/>
    <mergeCell ref="C29:F29"/>
    <mergeCell ref="C30:F30"/>
    <mergeCell ref="C31:F31"/>
    <mergeCell ref="C32:F3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0"/>
  <sheetViews>
    <sheetView tabSelected="1" zoomScale="85" zoomScaleNormal="85" workbookViewId="0">
      <selection activeCell="G2" sqref="G2"/>
    </sheetView>
  </sheetViews>
  <sheetFormatPr baseColWidth="10" defaultColWidth="10.81640625" defaultRowHeight="10.5" x14ac:dyDescent="0.25"/>
  <cols>
    <col min="1" max="1" width="13.1796875" style="3" customWidth="1"/>
    <col min="2" max="3" width="0" style="3" hidden="1" customWidth="1"/>
    <col min="4" max="4" width="20.54296875" style="3" customWidth="1"/>
    <col min="5" max="6" width="7" style="3" customWidth="1"/>
    <col min="7" max="7" width="6" style="157" customWidth="1"/>
    <col min="8" max="8" width="20.54296875" style="3" customWidth="1"/>
    <col min="9" max="9" width="10.81640625" style="3"/>
    <col min="10" max="13" width="4.81640625" style="3" customWidth="1"/>
    <col min="14" max="14" width="11" style="3" hidden="1" customWidth="1"/>
    <col min="15" max="15" width="12.26953125" style="3" customWidth="1"/>
    <col min="16" max="16" width="10.81640625" style="3"/>
    <col min="17" max="18" width="12.81640625" style="3" bestFit="1" customWidth="1"/>
    <col min="19" max="16384" width="10.81640625" style="3"/>
  </cols>
  <sheetData>
    <row r="1" spans="1:18" x14ac:dyDescent="0.25">
      <c r="A1" s="5" t="s">
        <v>0</v>
      </c>
      <c r="B1" s="5"/>
      <c r="C1" s="5"/>
      <c r="D1" s="4"/>
      <c r="E1" s="4"/>
      <c r="F1" s="1"/>
      <c r="G1" s="1"/>
      <c r="H1" s="4"/>
      <c r="I1" s="4"/>
      <c r="J1" s="2"/>
      <c r="K1" s="2"/>
      <c r="L1" s="2"/>
      <c r="M1" s="2"/>
      <c r="N1" s="2"/>
      <c r="O1" s="2"/>
      <c r="P1" s="2"/>
      <c r="Q1" s="2"/>
      <c r="R1" s="2"/>
    </row>
    <row r="2" spans="1:18" x14ac:dyDescent="0.25">
      <c r="A2" s="5" t="str">
        <f>'[1]MARCO GENERAL'!D5</f>
        <v>MUNICIPALIDAD DE OROTINA</v>
      </c>
      <c r="B2" s="5"/>
      <c r="C2" s="5"/>
      <c r="D2" s="4"/>
      <c r="E2" s="4"/>
      <c r="F2" s="1"/>
      <c r="G2" s="1"/>
      <c r="H2" s="4"/>
      <c r="I2" s="4"/>
      <c r="J2" s="2"/>
      <c r="K2" s="2"/>
      <c r="L2" s="2"/>
      <c r="M2" s="2"/>
      <c r="N2" s="2"/>
      <c r="O2" s="2"/>
      <c r="P2" s="2"/>
      <c r="Q2" s="2"/>
      <c r="R2" s="2"/>
    </row>
    <row r="3" spans="1:18" x14ac:dyDescent="0.25">
      <c r="A3" s="210">
        <f>'[1]MARCO GENERAL'!D7</f>
        <v>2021</v>
      </c>
      <c r="B3" s="211"/>
      <c r="C3" s="211"/>
      <c r="D3" s="211"/>
      <c r="E3" s="211"/>
      <c r="F3" s="211"/>
      <c r="G3" s="211"/>
      <c r="H3" s="211"/>
      <c r="I3" s="211"/>
      <c r="J3" s="2"/>
      <c r="K3" s="2"/>
      <c r="L3" s="2"/>
      <c r="M3" s="2"/>
      <c r="N3" s="2"/>
      <c r="O3" s="2"/>
      <c r="P3" s="2"/>
      <c r="Q3" s="2"/>
      <c r="R3" s="2"/>
    </row>
    <row r="4" spans="1:18" x14ac:dyDescent="0.25">
      <c r="A4" s="5" t="s">
        <v>1</v>
      </c>
      <c r="B4" s="5"/>
      <c r="C4" s="5"/>
      <c r="D4" s="5"/>
      <c r="E4" s="5"/>
      <c r="F4" s="1"/>
      <c r="G4" s="1"/>
      <c r="H4" s="5"/>
      <c r="I4" s="5"/>
      <c r="J4" s="2"/>
      <c r="K4" s="2"/>
      <c r="L4" s="2"/>
      <c r="M4" s="2"/>
      <c r="N4" s="2"/>
      <c r="O4" s="2"/>
      <c r="P4" s="2"/>
      <c r="Q4" s="2"/>
      <c r="R4" s="2"/>
    </row>
    <row r="5" spans="1:18" x14ac:dyDescent="0.25">
      <c r="A5" s="212" t="s">
        <v>79</v>
      </c>
      <c r="B5" s="211"/>
      <c r="C5" s="211"/>
      <c r="D5" s="211"/>
      <c r="E5" s="211"/>
      <c r="F5" s="211"/>
      <c r="G5" s="211"/>
      <c r="H5" s="211"/>
      <c r="I5" s="211"/>
      <c r="J5" s="2"/>
      <c r="K5" s="2"/>
      <c r="L5" s="2"/>
      <c r="M5" s="2"/>
      <c r="N5" s="2"/>
      <c r="O5" s="2"/>
      <c r="P5" s="2"/>
      <c r="Q5" s="2"/>
      <c r="R5" s="2"/>
    </row>
    <row r="6" spans="1:18" x14ac:dyDescent="0.25">
      <c r="A6" s="5"/>
      <c r="B6" s="5"/>
      <c r="C6" s="5"/>
      <c r="D6" s="5"/>
      <c r="E6" s="5"/>
      <c r="F6" s="1"/>
      <c r="G6" s="1"/>
      <c r="H6" s="5"/>
      <c r="I6" s="5"/>
      <c r="J6" s="2"/>
      <c r="K6" s="2"/>
      <c r="L6" s="2"/>
      <c r="M6" s="2"/>
      <c r="N6" s="2"/>
      <c r="O6" s="2"/>
      <c r="P6" s="2"/>
      <c r="Q6" s="2"/>
      <c r="R6" s="2"/>
    </row>
    <row r="7" spans="1:18" x14ac:dyDescent="0.25">
      <c r="A7" s="213" t="s">
        <v>80</v>
      </c>
      <c r="B7" s="211"/>
      <c r="C7" s="211"/>
      <c r="D7" s="211"/>
      <c r="E7" s="211"/>
      <c r="F7" s="211"/>
      <c r="G7" s="211"/>
      <c r="H7" s="211"/>
      <c r="I7" s="211"/>
      <c r="J7" s="211"/>
      <c r="K7" s="211"/>
      <c r="L7" s="211"/>
      <c r="M7" s="211"/>
      <c r="N7" s="211"/>
      <c r="O7" s="211"/>
      <c r="P7" s="211"/>
      <c r="Q7" s="211"/>
      <c r="R7" s="211"/>
    </row>
    <row r="8" spans="1:18" x14ac:dyDescent="0.25">
      <c r="A8" s="213" t="s">
        <v>81</v>
      </c>
      <c r="B8" s="211"/>
      <c r="C8" s="211"/>
      <c r="D8" s="211"/>
      <c r="E8" s="211"/>
      <c r="F8" s="211"/>
      <c r="G8" s="211"/>
      <c r="H8" s="211"/>
      <c r="I8" s="211"/>
      <c r="J8" s="211"/>
      <c r="K8" s="211"/>
      <c r="L8" s="211"/>
      <c r="M8" s="211"/>
      <c r="N8" s="211"/>
      <c r="O8" s="211"/>
      <c r="P8" s="211"/>
      <c r="Q8" s="211"/>
      <c r="R8" s="211"/>
    </row>
    <row r="9" spans="1:18" ht="11" thickBot="1" x14ac:dyDescent="0.3">
      <c r="A9" s="5"/>
      <c r="B9" s="5"/>
      <c r="C9" s="5"/>
      <c r="D9" s="5"/>
      <c r="E9" s="5"/>
      <c r="F9" s="1"/>
      <c r="G9" s="1"/>
      <c r="H9" s="5"/>
      <c r="I9" s="5"/>
      <c r="J9" s="2"/>
      <c r="K9" s="2"/>
      <c r="L9" s="2"/>
      <c r="M9" s="2"/>
      <c r="N9" s="2"/>
      <c r="O9" s="2"/>
      <c r="P9" s="2"/>
      <c r="Q9" s="2"/>
      <c r="R9" s="2"/>
    </row>
    <row r="10" spans="1:18" ht="21" customHeight="1" thickBot="1" x14ac:dyDescent="0.3">
      <c r="A10" s="104" t="s">
        <v>2</v>
      </c>
      <c r="B10" s="123"/>
      <c r="C10" s="123"/>
      <c r="D10" s="214" t="s">
        <v>3</v>
      </c>
      <c r="E10" s="215"/>
      <c r="F10" s="215"/>
      <c r="G10" s="215"/>
      <c r="H10" s="215"/>
      <c r="I10" s="215"/>
      <c r="J10" s="215"/>
      <c r="K10" s="215"/>
      <c r="L10" s="215"/>
      <c r="M10" s="215"/>
      <c r="N10" s="215"/>
      <c r="O10" s="215"/>
      <c r="P10" s="215"/>
      <c r="Q10" s="215"/>
      <c r="R10" s="216"/>
    </row>
    <row r="11" spans="1:18" ht="25" customHeight="1" thickBot="1" x14ac:dyDescent="0.3">
      <c r="A11" s="195" t="s">
        <v>4</v>
      </c>
      <c r="B11" s="197" t="s">
        <v>5</v>
      </c>
      <c r="C11" s="200" t="s">
        <v>6</v>
      </c>
      <c r="D11" s="203" t="s">
        <v>7</v>
      </c>
      <c r="E11" s="206" t="s">
        <v>8</v>
      </c>
      <c r="F11" s="207"/>
      <c r="G11" s="207"/>
      <c r="H11" s="208"/>
      <c r="I11" s="217" t="s">
        <v>9</v>
      </c>
      <c r="J11" s="218" t="s">
        <v>10</v>
      </c>
      <c r="K11" s="219"/>
      <c r="L11" s="219"/>
      <c r="M11" s="219"/>
      <c r="N11" s="220"/>
      <c r="O11" s="221" t="s">
        <v>11</v>
      </c>
      <c r="P11" s="221" t="s">
        <v>12</v>
      </c>
      <c r="Q11" s="222" t="s">
        <v>13</v>
      </c>
      <c r="R11" s="223"/>
    </row>
    <row r="12" spans="1:18" ht="20.5" customHeight="1" thickBot="1" x14ac:dyDescent="0.3">
      <c r="A12" s="196"/>
      <c r="B12" s="198"/>
      <c r="C12" s="201"/>
      <c r="D12" s="204"/>
      <c r="E12" s="199"/>
      <c r="F12" s="209"/>
      <c r="G12" s="209"/>
      <c r="H12" s="205"/>
      <c r="I12" s="201"/>
      <c r="J12" s="224" t="s">
        <v>14</v>
      </c>
      <c r="K12" s="6" t="s">
        <v>15</v>
      </c>
      <c r="L12" s="224" t="s">
        <v>16</v>
      </c>
      <c r="M12" s="6" t="s">
        <v>15</v>
      </c>
      <c r="N12" s="226" t="s">
        <v>17</v>
      </c>
      <c r="O12" s="201"/>
      <c r="P12" s="201"/>
      <c r="Q12" s="221" t="s">
        <v>18</v>
      </c>
      <c r="R12" s="228" t="s">
        <v>19</v>
      </c>
    </row>
    <row r="13" spans="1:18" ht="31" customHeight="1" thickBot="1" x14ac:dyDescent="0.3">
      <c r="A13" s="106" t="s">
        <v>20</v>
      </c>
      <c r="B13" s="199"/>
      <c r="C13" s="202"/>
      <c r="D13" s="205"/>
      <c r="E13" s="7" t="s">
        <v>21</v>
      </c>
      <c r="F13" s="173" t="s">
        <v>398</v>
      </c>
      <c r="G13" s="8" t="s">
        <v>305</v>
      </c>
      <c r="H13" s="9" t="s">
        <v>22</v>
      </c>
      <c r="I13" s="202"/>
      <c r="J13" s="225"/>
      <c r="K13" s="10"/>
      <c r="L13" s="225"/>
      <c r="M13" s="10"/>
      <c r="N13" s="227"/>
      <c r="O13" s="202"/>
      <c r="P13" s="202"/>
      <c r="Q13" s="202"/>
      <c r="R13" s="229"/>
    </row>
    <row r="14" spans="1:18" ht="60" x14ac:dyDescent="0.25">
      <c r="A14" s="107" t="s">
        <v>23</v>
      </c>
      <c r="B14" s="12"/>
      <c r="C14" s="13"/>
      <c r="D14" s="137" t="s">
        <v>24</v>
      </c>
      <c r="E14" s="14" t="s">
        <v>25</v>
      </c>
      <c r="F14" s="239">
        <v>5111</v>
      </c>
      <c r="G14" s="176" t="s">
        <v>306</v>
      </c>
      <c r="H14" s="137" t="s">
        <v>26</v>
      </c>
      <c r="I14" s="11" t="s">
        <v>27</v>
      </c>
      <c r="J14" s="15">
        <v>50</v>
      </c>
      <c r="K14" s="16">
        <f t="shared" ref="K14:K35" si="0">IF(OR(J14=0),0,(J14/(J14+L14)))</f>
        <v>0.5</v>
      </c>
      <c r="L14" s="17">
        <v>50</v>
      </c>
      <c r="M14" s="16">
        <f t="shared" ref="M14:M35" si="1">IF(OR(L14=0),0,(L14/(J14+L14)))</f>
        <v>0.5</v>
      </c>
      <c r="N14" s="18">
        <f t="shared" ref="N14:N35" si="2">K14+M14</f>
        <v>1</v>
      </c>
      <c r="O14" s="135" t="s">
        <v>28</v>
      </c>
      <c r="P14" s="135" t="s">
        <v>29</v>
      </c>
      <c r="Q14" s="174">
        <v>374639278.44</v>
      </c>
      <c r="R14" s="174">
        <v>374639278.44</v>
      </c>
    </row>
    <row r="15" spans="1:18" ht="60" x14ac:dyDescent="0.25">
      <c r="A15" s="107" t="s">
        <v>23</v>
      </c>
      <c r="B15" s="12"/>
      <c r="C15" s="19"/>
      <c r="D15" s="137" t="s">
        <v>30</v>
      </c>
      <c r="E15" s="14" t="s">
        <v>25</v>
      </c>
      <c r="F15" s="165">
        <v>5112</v>
      </c>
      <c r="G15" s="176" t="s">
        <v>307</v>
      </c>
      <c r="H15" s="137" t="s">
        <v>31</v>
      </c>
      <c r="I15" s="11" t="s">
        <v>27</v>
      </c>
      <c r="J15" s="15">
        <v>50</v>
      </c>
      <c r="K15" s="20">
        <f t="shared" si="0"/>
        <v>0.5</v>
      </c>
      <c r="L15" s="15">
        <v>50</v>
      </c>
      <c r="M15" s="20">
        <f t="shared" si="1"/>
        <v>0.5</v>
      </c>
      <c r="N15" s="21">
        <f t="shared" si="2"/>
        <v>1</v>
      </c>
      <c r="O15" s="135" t="s">
        <v>32</v>
      </c>
      <c r="P15" s="139" t="s">
        <v>33</v>
      </c>
      <c r="Q15" s="140">
        <v>34380708.969999999</v>
      </c>
      <c r="R15" s="141">
        <v>34380708.969999999</v>
      </c>
    </row>
    <row r="16" spans="1:18" ht="30" x14ac:dyDescent="0.25">
      <c r="A16" s="107" t="s">
        <v>34</v>
      </c>
      <c r="B16" s="12"/>
      <c r="C16" s="13"/>
      <c r="D16" s="137" t="s">
        <v>35</v>
      </c>
      <c r="E16" s="14" t="s">
        <v>25</v>
      </c>
      <c r="F16" s="175">
        <v>4111</v>
      </c>
      <c r="G16" s="176" t="s">
        <v>308</v>
      </c>
      <c r="H16" s="137" t="s">
        <v>36</v>
      </c>
      <c r="I16" s="11" t="s">
        <v>37</v>
      </c>
      <c r="J16" s="15">
        <v>50</v>
      </c>
      <c r="K16" s="20">
        <f t="shared" si="0"/>
        <v>0.5</v>
      </c>
      <c r="L16" s="15">
        <v>50</v>
      </c>
      <c r="M16" s="20">
        <f t="shared" si="1"/>
        <v>0.5</v>
      </c>
      <c r="N16" s="21">
        <f t="shared" si="2"/>
        <v>1</v>
      </c>
      <c r="O16" s="135" t="s">
        <v>38</v>
      </c>
      <c r="P16" s="139" t="s">
        <v>39</v>
      </c>
      <c r="Q16" s="142">
        <v>89119849.010000005</v>
      </c>
      <c r="R16" s="143">
        <v>89119849.010000005</v>
      </c>
    </row>
    <row r="17" spans="1:18" ht="60" x14ac:dyDescent="0.25">
      <c r="A17" s="107" t="s">
        <v>23</v>
      </c>
      <c r="B17" s="12"/>
      <c r="C17" s="13"/>
      <c r="D17" s="11" t="s">
        <v>24</v>
      </c>
      <c r="E17" s="14" t="s">
        <v>25</v>
      </c>
      <c r="F17" s="175">
        <v>5113</v>
      </c>
      <c r="G17" s="176" t="s">
        <v>309</v>
      </c>
      <c r="H17" s="137" t="s">
        <v>40</v>
      </c>
      <c r="I17" s="11" t="s">
        <v>41</v>
      </c>
      <c r="J17" s="15">
        <v>100</v>
      </c>
      <c r="K17" s="20">
        <f t="shared" si="0"/>
        <v>1</v>
      </c>
      <c r="L17" s="15"/>
      <c r="M17" s="20">
        <f t="shared" si="1"/>
        <v>0</v>
      </c>
      <c r="N17" s="21">
        <f t="shared" si="2"/>
        <v>1</v>
      </c>
      <c r="O17" s="135" t="s">
        <v>42</v>
      </c>
      <c r="P17" s="139" t="s">
        <v>29</v>
      </c>
      <c r="Q17" s="95">
        <v>4170000</v>
      </c>
      <c r="R17" s="124"/>
    </row>
    <row r="18" spans="1:18" ht="60" x14ac:dyDescent="0.25">
      <c r="A18" s="107" t="s">
        <v>23</v>
      </c>
      <c r="B18" s="12"/>
      <c r="C18" s="19"/>
      <c r="D18" s="11" t="s">
        <v>24</v>
      </c>
      <c r="E18" s="14" t="s">
        <v>25</v>
      </c>
      <c r="F18" s="175">
        <v>5114</v>
      </c>
      <c r="G18" s="176" t="s">
        <v>310</v>
      </c>
      <c r="H18" s="137" t="s">
        <v>43</v>
      </c>
      <c r="I18" s="11" t="s">
        <v>44</v>
      </c>
      <c r="J18" s="15">
        <v>100</v>
      </c>
      <c r="K18" s="20">
        <f t="shared" si="0"/>
        <v>1</v>
      </c>
      <c r="L18" s="15"/>
      <c r="M18" s="20">
        <f t="shared" si="1"/>
        <v>0</v>
      </c>
      <c r="N18" s="21">
        <f t="shared" si="2"/>
        <v>1</v>
      </c>
      <c r="O18" s="135" t="s">
        <v>42</v>
      </c>
      <c r="P18" s="139" t="s">
        <v>29</v>
      </c>
      <c r="Q18" s="95">
        <v>200000</v>
      </c>
      <c r="R18" s="124"/>
    </row>
    <row r="19" spans="1:18" ht="60" x14ac:dyDescent="0.25">
      <c r="A19" s="107" t="s">
        <v>23</v>
      </c>
      <c r="B19" s="12"/>
      <c r="C19" s="19"/>
      <c r="D19" s="11" t="s">
        <v>24</v>
      </c>
      <c r="E19" s="14" t="s">
        <v>25</v>
      </c>
      <c r="F19" s="175">
        <v>5115</v>
      </c>
      <c r="G19" s="176" t="s">
        <v>311</v>
      </c>
      <c r="H19" s="137" t="s">
        <v>45</v>
      </c>
      <c r="I19" s="11" t="s">
        <v>44</v>
      </c>
      <c r="J19" s="15">
        <v>50</v>
      </c>
      <c r="K19" s="20">
        <f t="shared" si="0"/>
        <v>0.5</v>
      </c>
      <c r="L19" s="15">
        <v>50</v>
      </c>
      <c r="M19" s="20">
        <f t="shared" si="1"/>
        <v>0.5</v>
      </c>
      <c r="N19" s="21">
        <f t="shared" si="2"/>
        <v>1</v>
      </c>
      <c r="O19" s="135" t="s">
        <v>42</v>
      </c>
      <c r="P19" s="139" t="s">
        <v>29</v>
      </c>
      <c r="Q19" s="95">
        <v>600000</v>
      </c>
      <c r="R19" s="124">
        <v>600000</v>
      </c>
    </row>
    <row r="20" spans="1:18" ht="60" x14ac:dyDescent="0.25">
      <c r="A20" s="107" t="s">
        <v>23</v>
      </c>
      <c r="B20" s="12"/>
      <c r="C20" s="19"/>
      <c r="D20" s="11" t="s">
        <v>24</v>
      </c>
      <c r="E20" s="14" t="s">
        <v>25</v>
      </c>
      <c r="F20" s="175">
        <v>5116</v>
      </c>
      <c r="G20" s="176" t="s">
        <v>312</v>
      </c>
      <c r="H20" s="137" t="s">
        <v>46</v>
      </c>
      <c r="I20" s="11" t="s">
        <v>41</v>
      </c>
      <c r="J20" s="15"/>
      <c r="K20" s="20">
        <f t="shared" si="0"/>
        <v>0</v>
      </c>
      <c r="L20" s="15">
        <v>100</v>
      </c>
      <c r="M20" s="20">
        <f t="shared" si="1"/>
        <v>1</v>
      </c>
      <c r="N20" s="21">
        <f t="shared" si="2"/>
        <v>1</v>
      </c>
      <c r="O20" s="135" t="s">
        <v>42</v>
      </c>
      <c r="P20" s="139" t="s">
        <v>29</v>
      </c>
      <c r="Q20" s="95"/>
      <c r="R20" s="124">
        <v>1100000</v>
      </c>
    </row>
    <row r="21" spans="1:18" ht="60" x14ac:dyDescent="0.25">
      <c r="A21" s="107" t="s">
        <v>23</v>
      </c>
      <c r="B21" s="12"/>
      <c r="C21" s="19"/>
      <c r="D21" s="11" t="s">
        <v>24</v>
      </c>
      <c r="E21" s="14" t="s">
        <v>25</v>
      </c>
      <c r="F21" s="175">
        <v>5117</v>
      </c>
      <c r="G21" s="176" t="s">
        <v>313</v>
      </c>
      <c r="H21" s="137" t="s">
        <v>47</v>
      </c>
      <c r="I21" s="11" t="s">
        <v>44</v>
      </c>
      <c r="J21" s="15">
        <v>100</v>
      </c>
      <c r="K21" s="20">
        <f t="shared" si="0"/>
        <v>1</v>
      </c>
      <c r="L21" s="15"/>
      <c r="M21" s="20">
        <f t="shared" si="1"/>
        <v>0</v>
      </c>
      <c r="N21" s="21">
        <f t="shared" si="2"/>
        <v>1</v>
      </c>
      <c r="O21" s="135" t="s">
        <v>42</v>
      </c>
      <c r="P21" s="139" t="s">
        <v>29</v>
      </c>
      <c r="Q21" s="95">
        <v>900000</v>
      </c>
      <c r="R21" s="124"/>
    </row>
    <row r="22" spans="1:18" ht="60" x14ac:dyDescent="0.25">
      <c r="A22" s="107" t="s">
        <v>23</v>
      </c>
      <c r="B22" s="12"/>
      <c r="C22" s="19"/>
      <c r="D22" s="11" t="s">
        <v>24</v>
      </c>
      <c r="E22" s="14" t="s">
        <v>25</v>
      </c>
      <c r="F22" s="175">
        <v>5118</v>
      </c>
      <c r="G22" s="176" t="s">
        <v>314</v>
      </c>
      <c r="H22" s="137" t="s">
        <v>48</v>
      </c>
      <c r="I22" s="11" t="s">
        <v>49</v>
      </c>
      <c r="J22" s="15">
        <v>100</v>
      </c>
      <c r="K22" s="20">
        <f t="shared" si="0"/>
        <v>1</v>
      </c>
      <c r="L22" s="15"/>
      <c r="M22" s="20">
        <f t="shared" si="1"/>
        <v>0</v>
      </c>
      <c r="N22" s="21">
        <f t="shared" si="2"/>
        <v>1</v>
      </c>
      <c r="O22" s="135" t="s">
        <v>42</v>
      </c>
      <c r="P22" s="139" t="s">
        <v>29</v>
      </c>
      <c r="Q22" s="95">
        <v>400000</v>
      </c>
      <c r="R22" s="124"/>
    </row>
    <row r="23" spans="1:18" ht="60" x14ac:dyDescent="0.25">
      <c r="A23" s="107" t="s">
        <v>23</v>
      </c>
      <c r="B23" s="12"/>
      <c r="C23" s="19"/>
      <c r="D23" s="11" t="s">
        <v>24</v>
      </c>
      <c r="E23" s="14" t="s">
        <v>25</v>
      </c>
      <c r="F23" s="175">
        <v>5119</v>
      </c>
      <c r="G23" s="176" t="s">
        <v>315</v>
      </c>
      <c r="H23" s="138" t="s">
        <v>50</v>
      </c>
      <c r="I23" s="11" t="s">
        <v>41</v>
      </c>
      <c r="J23" s="15">
        <v>100</v>
      </c>
      <c r="K23" s="20">
        <f t="shared" si="0"/>
        <v>1</v>
      </c>
      <c r="L23" s="15"/>
      <c r="M23" s="20">
        <f t="shared" si="1"/>
        <v>0</v>
      </c>
      <c r="N23" s="21">
        <f t="shared" si="2"/>
        <v>1</v>
      </c>
      <c r="O23" s="135" t="s">
        <v>42</v>
      </c>
      <c r="P23" s="139" t="s">
        <v>29</v>
      </c>
      <c r="Q23" s="95">
        <v>400000</v>
      </c>
      <c r="R23" s="124"/>
    </row>
    <row r="24" spans="1:18" ht="60" x14ac:dyDescent="0.25">
      <c r="A24" s="107" t="s">
        <v>23</v>
      </c>
      <c r="B24" s="12"/>
      <c r="C24" s="19"/>
      <c r="D24" s="11" t="s">
        <v>24</v>
      </c>
      <c r="E24" s="14" t="s">
        <v>25</v>
      </c>
      <c r="F24" s="175">
        <v>51110</v>
      </c>
      <c r="G24" s="176" t="s">
        <v>316</v>
      </c>
      <c r="H24" s="137" t="s">
        <v>51</v>
      </c>
      <c r="I24" s="11" t="s">
        <v>44</v>
      </c>
      <c r="J24" s="15">
        <v>100</v>
      </c>
      <c r="K24" s="20">
        <f t="shared" si="0"/>
        <v>1</v>
      </c>
      <c r="L24" s="15"/>
      <c r="M24" s="20">
        <f t="shared" si="1"/>
        <v>0</v>
      </c>
      <c r="N24" s="21">
        <f t="shared" si="2"/>
        <v>1</v>
      </c>
      <c r="O24" s="135" t="s">
        <v>42</v>
      </c>
      <c r="P24" s="139" t="s">
        <v>29</v>
      </c>
      <c r="Q24" s="95">
        <v>600000</v>
      </c>
      <c r="R24" s="124"/>
    </row>
    <row r="25" spans="1:18" ht="60" x14ac:dyDescent="0.25">
      <c r="A25" s="107" t="s">
        <v>23</v>
      </c>
      <c r="B25" s="12"/>
      <c r="C25" s="19"/>
      <c r="D25" s="11" t="s">
        <v>24</v>
      </c>
      <c r="E25" s="14" t="s">
        <v>25</v>
      </c>
      <c r="F25" s="175">
        <v>51111</v>
      </c>
      <c r="G25" s="176" t="s">
        <v>317</v>
      </c>
      <c r="H25" s="137" t="s">
        <v>52</v>
      </c>
      <c r="I25" s="11" t="s">
        <v>44</v>
      </c>
      <c r="J25" s="15">
        <v>50</v>
      </c>
      <c r="K25" s="20">
        <f t="shared" si="0"/>
        <v>0.5</v>
      </c>
      <c r="L25" s="15">
        <v>50</v>
      </c>
      <c r="M25" s="20">
        <f t="shared" si="1"/>
        <v>0.5</v>
      </c>
      <c r="N25" s="21">
        <f t="shared" si="2"/>
        <v>1</v>
      </c>
      <c r="O25" s="135" t="s">
        <v>53</v>
      </c>
      <c r="P25" s="139" t="s">
        <v>29</v>
      </c>
      <c r="Q25" s="95">
        <v>1680000</v>
      </c>
      <c r="R25" s="144">
        <v>1680000</v>
      </c>
    </row>
    <row r="26" spans="1:18" ht="60" x14ac:dyDescent="0.25">
      <c r="A26" s="107" t="s">
        <v>23</v>
      </c>
      <c r="B26" s="12"/>
      <c r="C26" s="19"/>
      <c r="D26" s="11" t="s">
        <v>24</v>
      </c>
      <c r="E26" s="14" t="s">
        <v>54</v>
      </c>
      <c r="F26" s="175">
        <v>51112</v>
      </c>
      <c r="G26" s="176" t="s">
        <v>318</v>
      </c>
      <c r="H26" s="137" t="s">
        <v>55</v>
      </c>
      <c r="I26" s="11" t="s">
        <v>41</v>
      </c>
      <c r="J26" s="15">
        <v>100</v>
      </c>
      <c r="K26" s="20">
        <f t="shared" si="0"/>
        <v>1</v>
      </c>
      <c r="L26" s="15"/>
      <c r="M26" s="20">
        <f t="shared" si="1"/>
        <v>0</v>
      </c>
      <c r="N26" s="21">
        <f t="shared" si="2"/>
        <v>1</v>
      </c>
      <c r="O26" s="135" t="s">
        <v>42</v>
      </c>
      <c r="P26" s="139" t="s">
        <v>29</v>
      </c>
      <c r="Q26" s="95">
        <v>700000</v>
      </c>
      <c r="R26" s="124"/>
    </row>
    <row r="27" spans="1:18" ht="60" x14ac:dyDescent="0.25">
      <c r="A27" s="107" t="s">
        <v>23</v>
      </c>
      <c r="B27" s="12"/>
      <c r="C27" s="19"/>
      <c r="D27" s="11" t="s">
        <v>24</v>
      </c>
      <c r="E27" s="14" t="s">
        <v>54</v>
      </c>
      <c r="F27" s="175">
        <v>51113</v>
      </c>
      <c r="G27" s="176" t="s">
        <v>319</v>
      </c>
      <c r="H27" s="137" t="s">
        <v>58</v>
      </c>
      <c r="I27" s="11" t="s">
        <v>57</v>
      </c>
      <c r="J27" s="15">
        <v>100</v>
      </c>
      <c r="K27" s="20">
        <f t="shared" si="0"/>
        <v>1</v>
      </c>
      <c r="L27" s="15"/>
      <c r="M27" s="20">
        <f t="shared" si="1"/>
        <v>0</v>
      </c>
      <c r="N27" s="21">
        <f t="shared" si="2"/>
        <v>1</v>
      </c>
      <c r="O27" s="135" t="s">
        <v>42</v>
      </c>
      <c r="P27" s="139" t="s">
        <v>29</v>
      </c>
      <c r="Q27" s="95">
        <v>2800000</v>
      </c>
      <c r="R27" s="124"/>
    </row>
    <row r="28" spans="1:18" ht="60" x14ac:dyDescent="0.25">
      <c r="A28" s="107" t="s">
        <v>23</v>
      </c>
      <c r="B28" s="12"/>
      <c r="C28" s="19"/>
      <c r="D28" s="11" t="s">
        <v>24</v>
      </c>
      <c r="E28" s="14" t="s">
        <v>54</v>
      </c>
      <c r="F28" s="175">
        <v>51114</v>
      </c>
      <c r="G28" s="176" t="s">
        <v>320</v>
      </c>
      <c r="H28" s="137" t="s">
        <v>59</v>
      </c>
      <c r="I28" s="11" t="s">
        <v>44</v>
      </c>
      <c r="J28" s="15"/>
      <c r="K28" s="20">
        <f t="shared" si="0"/>
        <v>0</v>
      </c>
      <c r="L28" s="15">
        <v>100</v>
      </c>
      <c r="M28" s="20">
        <f t="shared" si="1"/>
        <v>1</v>
      </c>
      <c r="N28" s="21">
        <f t="shared" si="2"/>
        <v>1</v>
      </c>
      <c r="O28" s="135" t="s">
        <v>53</v>
      </c>
      <c r="P28" s="139" t="s">
        <v>29</v>
      </c>
      <c r="Q28" s="95"/>
      <c r="R28" s="124">
        <v>900000</v>
      </c>
    </row>
    <row r="29" spans="1:18" ht="60" x14ac:dyDescent="0.25">
      <c r="A29" s="107" t="s">
        <v>23</v>
      </c>
      <c r="B29" s="12"/>
      <c r="C29" s="19"/>
      <c r="D29" s="11" t="s">
        <v>24</v>
      </c>
      <c r="E29" s="14" t="s">
        <v>25</v>
      </c>
      <c r="F29" s="175">
        <v>51115</v>
      </c>
      <c r="G29" s="176" t="s">
        <v>321</v>
      </c>
      <c r="H29" s="137" t="s">
        <v>60</v>
      </c>
      <c r="I29" s="11" t="s">
        <v>61</v>
      </c>
      <c r="J29" s="15">
        <v>100</v>
      </c>
      <c r="K29" s="20">
        <f t="shared" si="0"/>
        <v>1</v>
      </c>
      <c r="L29" s="15"/>
      <c r="M29" s="20">
        <f t="shared" si="1"/>
        <v>0</v>
      </c>
      <c r="N29" s="21">
        <f t="shared" si="2"/>
        <v>1</v>
      </c>
      <c r="O29" s="135" t="s">
        <v>53</v>
      </c>
      <c r="P29" s="139" t="s">
        <v>29</v>
      </c>
      <c r="Q29" s="95">
        <v>400000</v>
      </c>
      <c r="R29" s="124"/>
    </row>
    <row r="30" spans="1:18" ht="60" x14ac:dyDescent="0.25">
      <c r="A30" s="107" t="s">
        <v>23</v>
      </c>
      <c r="B30" s="12"/>
      <c r="C30" s="19"/>
      <c r="D30" s="11" t="s">
        <v>24</v>
      </c>
      <c r="E30" s="14" t="s">
        <v>54</v>
      </c>
      <c r="F30" s="175">
        <v>51116</v>
      </c>
      <c r="G30" s="176" t="s">
        <v>322</v>
      </c>
      <c r="H30" s="137" t="s">
        <v>62</v>
      </c>
      <c r="I30" s="11" t="s">
        <v>63</v>
      </c>
      <c r="J30" s="15"/>
      <c r="K30" s="20">
        <f t="shared" si="0"/>
        <v>0</v>
      </c>
      <c r="L30" s="15">
        <v>100</v>
      </c>
      <c r="M30" s="20">
        <f t="shared" si="1"/>
        <v>1</v>
      </c>
      <c r="N30" s="21">
        <f t="shared" si="2"/>
        <v>1</v>
      </c>
      <c r="O30" s="135" t="s">
        <v>53</v>
      </c>
      <c r="P30" s="139" t="s">
        <v>29</v>
      </c>
      <c r="Q30" s="95"/>
      <c r="R30" s="124">
        <v>300000</v>
      </c>
    </row>
    <row r="31" spans="1:18" ht="60" x14ac:dyDescent="0.25">
      <c r="A31" s="107" t="s">
        <v>23</v>
      </c>
      <c r="B31" s="12"/>
      <c r="C31" s="19"/>
      <c r="D31" s="11" t="s">
        <v>24</v>
      </c>
      <c r="E31" s="14" t="s">
        <v>54</v>
      </c>
      <c r="F31" s="175">
        <v>51117</v>
      </c>
      <c r="G31" s="176" t="s">
        <v>323</v>
      </c>
      <c r="H31" s="137" t="s">
        <v>64</v>
      </c>
      <c r="I31" s="11" t="s">
        <v>44</v>
      </c>
      <c r="J31" s="15"/>
      <c r="K31" s="20">
        <f t="shared" si="0"/>
        <v>0</v>
      </c>
      <c r="L31" s="15">
        <v>100</v>
      </c>
      <c r="M31" s="20">
        <f t="shared" si="1"/>
        <v>1</v>
      </c>
      <c r="N31" s="21">
        <f t="shared" si="2"/>
        <v>1</v>
      </c>
      <c r="O31" s="135" t="s">
        <v>53</v>
      </c>
      <c r="P31" s="139" t="s">
        <v>29</v>
      </c>
      <c r="Q31" s="95"/>
      <c r="R31" s="124">
        <v>200000</v>
      </c>
    </row>
    <row r="32" spans="1:18" ht="60" x14ac:dyDescent="0.25">
      <c r="A32" s="107" t="s">
        <v>23</v>
      </c>
      <c r="B32" s="12"/>
      <c r="C32" s="19"/>
      <c r="D32" s="11" t="s">
        <v>24</v>
      </c>
      <c r="E32" s="14" t="s">
        <v>54</v>
      </c>
      <c r="F32" s="175">
        <v>51118</v>
      </c>
      <c r="G32" s="176" t="s">
        <v>324</v>
      </c>
      <c r="H32" s="137" t="s">
        <v>65</v>
      </c>
      <c r="I32" s="11" t="s">
        <v>63</v>
      </c>
      <c r="J32" s="15"/>
      <c r="K32" s="20">
        <f t="shared" si="0"/>
        <v>0</v>
      </c>
      <c r="L32" s="15">
        <v>100</v>
      </c>
      <c r="M32" s="20">
        <f t="shared" si="1"/>
        <v>1</v>
      </c>
      <c r="N32" s="21">
        <f t="shared" si="2"/>
        <v>1</v>
      </c>
      <c r="O32" s="135" t="s">
        <v>66</v>
      </c>
      <c r="P32" s="139" t="s">
        <v>29</v>
      </c>
      <c r="Q32" s="95"/>
      <c r="R32" s="124">
        <v>500000</v>
      </c>
    </row>
    <row r="33" spans="1:18" ht="70" x14ac:dyDescent="0.25">
      <c r="A33" s="107" t="s">
        <v>23</v>
      </c>
      <c r="B33" s="12"/>
      <c r="C33" s="19"/>
      <c r="D33" s="11" t="s">
        <v>24</v>
      </c>
      <c r="E33" s="14" t="s">
        <v>54</v>
      </c>
      <c r="F33" s="175">
        <v>51119</v>
      </c>
      <c r="G33" s="176" t="s">
        <v>325</v>
      </c>
      <c r="H33" s="137" t="s">
        <v>67</v>
      </c>
      <c r="I33" s="11" t="s">
        <v>63</v>
      </c>
      <c r="J33" s="15">
        <v>100</v>
      </c>
      <c r="K33" s="20">
        <f t="shared" si="0"/>
        <v>1</v>
      </c>
      <c r="L33" s="15"/>
      <c r="M33" s="20">
        <f t="shared" si="1"/>
        <v>0</v>
      </c>
      <c r="N33" s="21">
        <f t="shared" si="2"/>
        <v>1</v>
      </c>
      <c r="O33" s="135" t="s">
        <v>68</v>
      </c>
      <c r="P33" s="139" t="s">
        <v>29</v>
      </c>
      <c r="Q33" s="95">
        <v>3000000</v>
      </c>
      <c r="R33" s="124"/>
    </row>
    <row r="34" spans="1:18" ht="60" x14ac:dyDescent="0.25">
      <c r="A34" s="107" t="s">
        <v>23</v>
      </c>
      <c r="B34" s="12"/>
      <c r="C34" s="19"/>
      <c r="D34" s="11" t="s">
        <v>24</v>
      </c>
      <c r="E34" s="14" t="s">
        <v>54</v>
      </c>
      <c r="F34" s="175">
        <v>51120</v>
      </c>
      <c r="G34" s="176" t="s">
        <v>326</v>
      </c>
      <c r="H34" s="137" t="s">
        <v>69</v>
      </c>
      <c r="I34" s="11" t="s">
        <v>70</v>
      </c>
      <c r="J34" s="15">
        <v>50</v>
      </c>
      <c r="K34" s="20">
        <f t="shared" si="0"/>
        <v>0.5</v>
      </c>
      <c r="L34" s="15">
        <v>50</v>
      </c>
      <c r="M34" s="20">
        <f t="shared" si="1"/>
        <v>0.5</v>
      </c>
      <c r="N34" s="21">
        <f t="shared" si="2"/>
        <v>1</v>
      </c>
      <c r="O34" s="135" t="s">
        <v>71</v>
      </c>
      <c r="P34" s="139" t="s">
        <v>29</v>
      </c>
      <c r="Q34" s="178">
        <v>250000</v>
      </c>
      <c r="R34" s="178">
        <v>250000</v>
      </c>
    </row>
    <row r="35" spans="1:18" ht="60" x14ac:dyDescent="0.25">
      <c r="A35" s="107" t="s">
        <v>23</v>
      </c>
      <c r="B35" s="12"/>
      <c r="C35" s="19"/>
      <c r="D35" s="11" t="s">
        <v>24</v>
      </c>
      <c r="E35" s="14" t="s">
        <v>54</v>
      </c>
      <c r="F35" s="175">
        <v>51121</v>
      </c>
      <c r="G35" s="176" t="s">
        <v>327</v>
      </c>
      <c r="H35" s="137" t="s">
        <v>72</v>
      </c>
      <c r="I35" s="11" t="s">
        <v>73</v>
      </c>
      <c r="J35" s="15">
        <v>50</v>
      </c>
      <c r="K35" s="20">
        <f t="shared" si="0"/>
        <v>0.5</v>
      </c>
      <c r="L35" s="15">
        <v>50</v>
      </c>
      <c r="M35" s="20">
        <f t="shared" si="1"/>
        <v>0.5</v>
      </c>
      <c r="N35" s="21">
        <f t="shared" si="2"/>
        <v>1</v>
      </c>
      <c r="O35" s="135" t="s">
        <v>71</v>
      </c>
      <c r="P35" s="139" t="s">
        <v>29</v>
      </c>
      <c r="Q35" s="95">
        <v>9865767.6899999995</v>
      </c>
      <c r="R35" s="95">
        <v>9865767.6799999997</v>
      </c>
    </row>
    <row r="36" spans="1:18" ht="11" thickBot="1" x14ac:dyDescent="0.3">
      <c r="A36" s="125"/>
      <c r="B36" s="22"/>
      <c r="C36" s="22"/>
      <c r="D36" s="23" t="s">
        <v>74</v>
      </c>
      <c r="E36" s="24"/>
      <c r="F36" s="25"/>
      <c r="G36" s="25"/>
      <c r="H36" s="26"/>
      <c r="I36" s="27"/>
      <c r="J36" s="27"/>
      <c r="K36" s="28">
        <f>SUM(K14:K35)</f>
        <v>13.5</v>
      </c>
      <c r="L36" s="27"/>
      <c r="M36" s="28">
        <f>SUM(M14:M35)</f>
        <v>8.5</v>
      </c>
      <c r="N36" s="29">
        <f>SUM(N14:N35)</f>
        <v>22</v>
      </c>
      <c r="O36" s="27"/>
      <c r="P36" s="26"/>
      <c r="Q36" s="30">
        <f>SUM(Q14:Q35)</f>
        <v>524105604.10999995</v>
      </c>
      <c r="R36" s="126">
        <f>SUM(R14:R35)</f>
        <v>513535604.09999996</v>
      </c>
    </row>
    <row r="37" spans="1:18" ht="11" thickBot="1" x14ac:dyDescent="0.3">
      <c r="A37" s="127" t="s">
        <v>75</v>
      </c>
      <c r="B37" s="31"/>
      <c r="C37" s="31"/>
      <c r="D37" s="31"/>
      <c r="E37" s="32"/>
      <c r="F37" s="33"/>
      <c r="G37" s="33"/>
      <c r="H37" s="31"/>
      <c r="I37" s="31"/>
      <c r="J37" s="31"/>
      <c r="K37" s="34">
        <f>IF(OR(K36=0),0,K36/N36)</f>
        <v>0.61363636363636365</v>
      </c>
      <c r="L37" s="31"/>
      <c r="M37" s="34">
        <f>IF(OR(M36=0),0,M36/N36)</f>
        <v>0.38636363636363635</v>
      </c>
      <c r="N37" s="34">
        <f>SUM(N14:N35)/N36</f>
        <v>1</v>
      </c>
      <c r="O37" s="31"/>
      <c r="P37" s="31"/>
      <c r="Q37" s="31"/>
      <c r="R37" s="128"/>
    </row>
    <row r="38" spans="1:18" ht="11" thickBot="1" x14ac:dyDescent="0.3">
      <c r="A38" s="113"/>
      <c r="B38" s="35"/>
      <c r="C38" s="35"/>
      <c r="D38" s="36">
        <f>IF(OR([1]RESTRINGIDOP1!B9=0),0,[1]RESTRINGIDOP1!B9/[1]RESTRINGIDOP1!B8)</f>
        <v>0.42857142857142855</v>
      </c>
      <c r="E38" s="35" t="s">
        <v>76</v>
      </c>
      <c r="F38" s="37"/>
      <c r="G38" s="37"/>
      <c r="H38" s="35"/>
      <c r="I38" s="35"/>
      <c r="J38" s="35"/>
      <c r="K38" s="38">
        <f>IF(OR(D38=0),0,([1]RESTRINGIDOP1!C5/[1]RESTRINGIDOP1!B9))</f>
        <v>0.5</v>
      </c>
      <c r="L38" s="35"/>
      <c r="M38" s="38">
        <f>IF(OR(D38=0),0,([1]RESTRINGIDOP1!D5/[1]RESTRINGIDOP1!B9))</f>
        <v>0.5</v>
      </c>
      <c r="N38" s="38">
        <f>(K38+M38)</f>
        <v>1</v>
      </c>
      <c r="O38" s="35"/>
      <c r="P38" s="35"/>
      <c r="Q38" s="35"/>
      <c r="R38" s="114"/>
    </row>
    <row r="39" spans="1:18" ht="11" thickBot="1" x14ac:dyDescent="0.3">
      <c r="A39" s="129"/>
      <c r="B39" s="130"/>
      <c r="C39" s="130"/>
      <c r="D39" s="131">
        <f>IF(OR([1]RESTRINGIDOP1!B10=0),0,[1]RESTRINGIDOP1!B10/[1]RESTRINGIDOP1!B8)</f>
        <v>0.5714285714285714</v>
      </c>
      <c r="E39" s="130" t="s">
        <v>77</v>
      </c>
      <c r="F39" s="132"/>
      <c r="G39" s="132"/>
      <c r="H39" s="130"/>
      <c r="I39" s="130"/>
      <c r="J39" s="130"/>
      <c r="K39" s="39">
        <f>IF(OR(D39=0),0,([1]RESTRINGIDOP1!F5/[1]RESTRINGIDOP1!B10))</f>
        <v>0.70833333333333337</v>
      </c>
      <c r="L39" s="130"/>
      <c r="M39" s="39">
        <f>IF(OR(D39=0),0,([1]RESTRINGIDOP1!G5/[1]RESTRINGIDOP1!B10))</f>
        <v>0.29166666666666669</v>
      </c>
      <c r="N39" s="39">
        <f>K39+M39</f>
        <v>1</v>
      </c>
      <c r="O39" s="130"/>
      <c r="P39" s="130"/>
      <c r="Q39" s="130"/>
      <c r="R39" s="133"/>
    </row>
    <row r="40" spans="1:18" ht="11" thickBot="1" x14ac:dyDescent="0.3">
      <c r="A40" s="116"/>
      <c r="B40" s="117"/>
      <c r="C40" s="117"/>
      <c r="D40" s="118">
        <f>N36</f>
        <v>22</v>
      </c>
      <c r="E40" s="117" t="s">
        <v>78</v>
      </c>
      <c r="F40" s="122"/>
      <c r="G40" s="122"/>
      <c r="H40" s="117"/>
      <c r="I40" s="117"/>
      <c r="J40" s="117"/>
      <c r="K40" s="120"/>
      <c r="L40" s="117"/>
      <c r="M40" s="120"/>
      <c r="N40" s="120"/>
      <c r="O40" s="117"/>
      <c r="P40" s="117"/>
      <c r="Q40" s="117"/>
      <c r="R40" s="121"/>
    </row>
  </sheetData>
  <autoFilter ref="E11:R13" xr:uid="{CDCC4664-B788-4772-8D6D-83990F90BCFA}">
    <filterColumn colId="0" showButton="0"/>
    <filterColumn colId="1" showButton="0"/>
    <filterColumn colId="2" showButton="0"/>
    <filterColumn colId="5" showButton="0"/>
    <filterColumn colId="6" showButton="0"/>
    <filterColumn colId="7" showButton="0"/>
    <filterColumn colId="8" showButton="0"/>
    <filterColumn colId="12" showButton="0"/>
  </autoFilter>
  <mergeCells count="20">
    <mergeCell ref="I11:I13"/>
    <mergeCell ref="J11:N11"/>
    <mergeCell ref="O11:O13"/>
    <mergeCell ref="P11:P13"/>
    <mergeCell ref="Q11:R11"/>
    <mergeCell ref="J12:J13"/>
    <mergeCell ref="L12:L13"/>
    <mergeCell ref="N12:N13"/>
    <mergeCell ref="Q12:Q13"/>
    <mergeCell ref="R12:R13"/>
    <mergeCell ref="A3:I3"/>
    <mergeCell ref="A5:I5"/>
    <mergeCell ref="A7:R7"/>
    <mergeCell ref="A8:R8"/>
    <mergeCell ref="D10:R10"/>
    <mergeCell ref="A11:A12"/>
    <mergeCell ref="B11:B13"/>
    <mergeCell ref="C11:C13"/>
    <mergeCell ref="D11:D13"/>
    <mergeCell ref="E11:H12"/>
  </mergeCells>
  <phoneticPr fontId="14" type="noConversion"/>
  <dataValidations count="4">
    <dataValidation type="list" allowBlank="1" showInputMessage="1" showErrorMessage="1" prompt=" - " sqref="P14 P16 P32:P35" xr:uid="{00000000-0002-0000-0100-000000000000}">
      <formula1>$A$44:$A$47</formula1>
    </dataValidation>
    <dataValidation type="list" allowBlank="1" showInputMessage="1" showErrorMessage="1" sqref="P15 P17:P31" xr:uid="{00000000-0002-0000-0100-000001000000}">
      <formula1>#REF!</formula1>
    </dataValidation>
    <dataValidation type="list" allowBlank="1" showInputMessage="1" prompt=" - Seleccione una Área estratégica. No dejar en blanco o en &quot;0,0&quot; estos espacios." sqref="A14:A35" xr:uid="{00000000-0002-0000-0100-000002000000}">
      <formula1>$A$48:$A$69</formula1>
    </dataValidation>
    <dataValidation type="list" allowBlank="1" showInputMessage="1" showErrorMessage="1" prompt=" - " sqref="E14:E35" xr:uid="{00000000-0002-0000-0100-000003000000}">
      <formula1>$A$42:$A$43</formula1>
    </dataValidation>
  </dataValidations>
  <pageMargins left="0.84" right="0.51181102362204722" top="0.74803149606299213" bottom="0.74803149606299213" header="0.31496062992125984" footer="0.31496062992125984"/>
  <pageSetup paperSize="9" scale="8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3"/>
  <sheetViews>
    <sheetView topLeftCell="A6" zoomScaleNormal="100" workbookViewId="0">
      <selection activeCell="E16" sqref="E16"/>
    </sheetView>
  </sheetViews>
  <sheetFormatPr baseColWidth="10" defaultColWidth="10.81640625" defaultRowHeight="10.5" x14ac:dyDescent="0.25"/>
  <cols>
    <col min="1" max="1" width="12.26953125" style="3" customWidth="1"/>
    <col min="2" max="3" width="0" style="3" hidden="1" customWidth="1"/>
    <col min="4" max="4" width="20.1796875" style="3" customWidth="1"/>
    <col min="5" max="6" width="7.1796875" style="3" customWidth="1"/>
    <col min="7" max="7" width="5.1796875" style="157" customWidth="1"/>
    <col min="8" max="8" width="20.54296875" style="3" customWidth="1"/>
    <col min="9" max="9" width="10.81640625" style="3"/>
    <col min="10" max="13" width="5.54296875" style="3" customWidth="1"/>
    <col min="14" max="14" width="0" style="3" hidden="1" customWidth="1"/>
    <col min="15" max="15" width="13.26953125" style="3" customWidth="1"/>
    <col min="16" max="16" width="10.81640625" style="3"/>
    <col min="17" max="17" width="9.7265625" style="3" customWidth="1"/>
    <col min="18" max="18" width="12.54296875" style="3" customWidth="1"/>
    <col min="19" max="19" width="12.81640625" style="3" customWidth="1"/>
    <col min="20" max="16384" width="10.81640625" style="3"/>
  </cols>
  <sheetData>
    <row r="1" spans="1:19" x14ac:dyDescent="0.25">
      <c r="A1" s="5" t="str">
        <f>'[1]PROGRAMA I'!A1</f>
        <v>PLAN OPERATIVO ANUAL</v>
      </c>
      <c r="B1" s="5"/>
      <c r="C1" s="5"/>
      <c r="D1" s="4"/>
      <c r="E1" s="4"/>
      <c r="F1" s="1"/>
      <c r="G1" s="1"/>
      <c r="H1" s="4"/>
      <c r="I1" s="4"/>
      <c r="J1" s="2"/>
      <c r="K1" s="2"/>
      <c r="L1" s="2"/>
      <c r="M1" s="2"/>
      <c r="N1" s="2"/>
      <c r="O1" s="2"/>
      <c r="P1" s="2"/>
      <c r="Q1" s="2"/>
      <c r="R1" s="2"/>
      <c r="S1" s="2"/>
    </row>
    <row r="2" spans="1:19" x14ac:dyDescent="0.25">
      <c r="A2" s="5" t="str">
        <f>'[1]PROGRAMA I'!A2</f>
        <v>MUNICIPALIDAD DE OROTINA</v>
      </c>
      <c r="B2" s="5"/>
      <c r="C2" s="5"/>
      <c r="D2" s="4"/>
      <c r="E2" s="4"/>
      <c r="F2" s="1"/>
      <c r="G2" s="1"/>
      <c r="H2" s="4"/>
      <c r="I2" s="4"/>
      <c r="J2" s="2"/>
      <c r="K2" s="2"/>
      <c r="L2" s="2"/>
      <c r="M2" s="2"/>
      <c r="N2" s="2"/>
      <c r="O2" s="2"/>
      <c r="P2" s="2"/>
      <c r="Q2" s="2"/>
      <c r="R2" s="2"/>
      <c r="S2" s="2"/>
    </row>
    <row r="3" spans="1:19" x14ac:dyDescent="0.25">
      <c r="A3" s="4">
        <f>'[1]PROGRAMA I'!A3</f>
        <v>2021</v>
      </c>
      <c r="B3" s="4"/>
      <c r="C3" s="4"/>
      <c r="D3" s="2"/>
      <c r="E3" s="2"/>
      <c r="F3" s="40"/>
      <c r="G3" s="40"/>
      <c r="H3" s="2"/>
      <c r="I3" s="2"/>
      <c r="J3" s="2"/>
      <c r="K3" s="2"/>
      <c r="L3" s="2"/>
      <c r="M3" s="2"/>
      <c r="N3" s="2"/>
      <c r="O3" s="2"/>
      <c r="P3" s="2"/>
      <c r="Q3" s="2"/>
      <c r="R3" s="2"/>
      <c r="S3" s="2"/>
    </row>
    <row r="4" spans="1:19" x14ac:dyDescent="0.25">
      <c r="A4" s="5" t="s">
        <v>1</v>
      </c>
      <c r="B4" s="5"/>
      <c r="C4" s="5"/>
      <c r="D4" s="5"/>
      <c r="E4" s="5"/>
      <c r="F4" s="1"/>
      <c r="G4" s="1"/>
      <c r="H4" s="5"/>
      <c r="I4" s="5"/>
      <c r="J4" s="2"/>
      <c r="K4" s="2"/>
      <c r="L4" s="2"/>
      <c r="M4" s="2"/>
      <c r="N4" s="2"/>
      <c r="O4" s="2"/>
      <c r="P4" s="2"/>
      <c r="Q4" s="2"/>
      <c r="R4" s="2"/>
      <c r="S4" s="2"/>
    </row>
    <row r="5" spans="1:19" x14ac:dyDescent="0.25">
      <c r="A5" s="212" t="s">
        <v>162</v>
      </c>
      <c r="B5" s="232"/>
      <c r="C5" s="232"/>
      <c r="D5" s="232"/>
      <c r="E5" s="232"/>
      <c r="F5" s="232"/>
      <c r="G5" s="232"/>
      <c r="H5" s="232"/>
      <c r="I5" s="232"/>
      <c r="J5" s="2"/>
      <c r="K5" s="2"/>
      <c r="L5" s="2"/>
      <c r="M5" s="2"/>
      <c r="N5" s="2"/>
      <c r="O5" s="2"/>
      <c r="P5" s="2"/>
      <c r="Q5" s="2"/>
      <c r="R5" s="2"/>
      <c r="S5" s="2"/>
    </row>
    <row r="6" spans="1:19" x14ac:dyDescent="0.25">
      <c r="A6" s="5"/>
      <c r="B6" s="5"/>
      <c r="C6" s="5"/>
      <c r="D6" s="5"/>
      <c r="E6" s="5"/>
      <c r="F6" s="1"/>
      <c r="G6" s="1"/>
      <c r="H6" s="5"/>
      <c r="I6" s="5"/>
      <c r="J6" s="2"/>
      <c r="K6" s="2"/>
      <c r="L6" s="2"/>
      <c r="M6" s="2"/>
      <c r="N6" s="2"/>
      <c r="O6" s="2"/>
      <c r="P6" s="2"/>
      <c r="Q6" s="2"/>
      <c r="R6" s="2"/>
      <c r="S6" s="2"/>
    </row>
    <row r="7" spans="1:19" x14ac:dyDescent="0.25">
      <c r="A7" s="41" t="s">
        <v>163</v>
      </c>
      <c r="B7" s="41"/>
      <c r="C7" s="41"/>
      <c r="D7" s="41"/>
      <c r="E7" s="41"/>
      <c r="F7" s="1"/>
      <c r="G7" s="1"/>
      <c r="H7" s="41"/>
      <c r="I7" s="41"/>
      <c r="J7" s="41"/>
      <c r="K7" s="41"/>
      <c r="L7" s="41"/>
      <c r="M7" s="41"/>
      <c r="N7" s="41"/>
      <c r="O7" s="41"/>
      <c r="P7" s="41"/>
      <c r="Q7" s="41"/>
      <c r="R7" s="41"/>
      <c r="S7" s="41"/>
    </row>
    <row r="8" spans="1:19" x14ac:dyDescent="0.25">
      <c r="A8" s="41"/>
      <c r="B8" s="41"/>
      <c r="C8" s="41"/>
      <c r="D8" s="41"/>
      <c r="E8" s="41"/>
      <c r="F8" s="1"/>
      <c r="G8" s="1"/>
      <c r="H8" s="41"/>
      <c r="I8" s="41"/>
      <c r="J8" s="41"/>
      <c r="K8" s="41"/>
      <c r="L8" s="41"/>
      <c r="M8" s="41"/>
      <c r="N8" s="41"/>
      <c r="O8" s="41"/>
      <c r="P8" s="41"/>
      <c r="Q8" s="41"/>
      <c r="R8" s="41"/>
      <c r="S8" s="41"/>
    </row>
    <row r="9" spans="1:19" x14ac:dyDescent="0.25">
      <c r="A9" s="41" t="s">
        <v>164</v>
      </c>
      <c r="B9" s="41"/>
      <c r="C9" s="41"/>
      <c r="D9" s="41"/>
      <c r="E9" s="41"/>
      <c r="F9" s="1"/>
      <c r="G9" s="1"/>
      <c r="H9" s="41"/>
      <c r="I9" s="41"/>
      <c r="J9" s="41"/>
      <c r="K9" s="41"/>
      <c r="L9" s="41"/>
      <c r="M9" s="41"/>
      <c r="N9" s="41"/>
      <c r="O9" s="41"/>
      <c r="P9" s="41"/>
      <c r="Q9" s="41"/>
      <c r="R9" s="41"/>
      <c r="S9" s="41"/>
    </row>
    <row r="10" spans="1:19" ht="11" thickBot="1" x14ac:dyDescent="0.3">
      <c r="A10" s="41"/>
      <c r="B10" s="41"/>
      <c r="C10" s="41"/>
      <c r="D10" s="41"/>
      <c r="E10" s="41"/>
      <c r="F10" s="1"/>
      <c r="G10" s="1"/>
      <c r="H10" s="41"/>
      <c r="I10" s="41"/>
      <c r="J10" s="41"/>
      <c r="K10" s="41"/>
      <c r="L10" s="41"/>
      <c r="M10" s="41"/>
      <c r="N10" s="41"/>
      <c r="O10" s="41"/>
      <c r="P10" s="41"/>
      <c r="Q10" s="41"/>
      <c r="R10" s="41"/>
      <c r="S10" s="41"/>
    </row>
    <row r="11" spans="1:19" ht="26.15" customHeight="1" thickBot="1" x14ac:dyDescent="0.3">
      <c r="A11" s="104" t="s">
        <v>2</v>
      </c>
      <c r="B11" s="105"/>
      <c r="C11" s="105"/>
      <c r="D11" s="233" t="s">
        <v>82</v>
      </c>
      <c r="E11" s="215"/>
      <c r="F11" s="215"/>
      <c r="G11" s="215"/>
      <c r="H11" s="215"/>
      <c r="I11" s="215"/>
      <c r="J11" s="215"/>
      <c r="K11" s="215"/>
      <c r="L11" s="215"/>
      <c r="M11" s="215"/>
      <c r="N11" s="215"/>
      <c r="O11" s="215"/>
      <c r="P11" s="215"/>
      <c r="Q11" s="215"/>
      <c r="R11" s="215"/>
      <c r="S11" s="216"/>
    </row>
    <row r="12" spans="1:19" ht="24.65" customHeight="1" thickBot="1" x14ac:dyDescent="0.3">
      <c r="A12" s="195" t="s">
        <v>4</v>
      </c>
      <c r="B12" s="200" t="s">
        <v>5</v>
      </c>
      <c r="C12" s="200" t="s">
        <v>6</v>
      </c>
      <c r="D12" s="221" t="s">
        <v>7</v>
      </c>
      <c r="E12" s="206" t="s">
        <v>8</v>
      </c>
      <c r="F12" s="207"/>
      <c r="G12" s="207"/>
      <c r="H12" s="208"/>
      <c r="I12" s="217" t="s">
        <v>9</v>
      </c>
      <c r="J12" s="218" t="s">
        <v>10</v>
      </c>
      <c r="K12" s="219"/>
      <c r="L12" s="219"/>
      <c r="M12" s="219"/>
      <c r="N12" s="220"/>
      <c r="O12" s="221" t="s">
        <v>11</v>
      </c>
      <c r="P12" s="221" t="s">
        <v>83</v>
      </c>
      <c r="Q12" s="42"/>
      <c r="R12" s="222" t="s">
        <v>13</v>
      </c>
      <c r="S12" s="223"/>
    </row>
    <row r="13" spans="1:19" ht="21.65" customHeight="1" thickBot="1" x14ac:dyDescent="0.3">
      <c r="A13" s="234"/>
      <c r="B13" s="201"/>
      <c r="C13" s="201"/>
      <c r="D13" s="201"/>
      <c r="E13" s="199"/>
      <c r="F13" s="209"/>
      <c r="G13" s="209"/>
      <c r="H13" s="205"/>
      <c r="I13" s="201"/>
      <c r="J13" s="224" t="s">
        <v>84</v>
      </c>
      <c r="K13" s="6" t="s">
        <v>15</v>
      </c>
      <c r="L13" s="224" t="s">
        <v>85</v>
      </c>
      <c r="M13" s="6" t="s">
        <v>15</v>
      </c>
      <c r="N13" s="226" t="s">
        <v>17</v>
      </c>
      <c r="O13" s="201"/>
      <c r="P13" s="201"/>
      <c r="Q13" s="43" t="s">
        <v>86</v>
      </c>
      <c r="R13" s="221" t="s">
        <v>18</v>
      </c>
      <c r="S13" s="228" t="s">
        <v>19</v>
      </c>
    </row>
    <row r="14" spans="1:19" ht="24.65" customHeight="1" thickBot="1" x14ac:dyDescent="0.3">
      <c r="A14" s="106" t="s">
        <v>20</v>
      </c>
      <c r="B14" s="202"/>
      <c r="C14" s="202"/>
      <c r="D14" s="201"/>
      <c r="E14" s="44" t="s">
        <v>21</v>
      </c>
      <c r="F14" s="173" t="s">
        <v>398</v>
      </c>
      <c r="G14" s="8" t="s">
        <v>305</v>
      </c>
      <c r="H14" s="46" t="s">
        <v>22</v>
      </c>
      <c r="I14" s="201"/>
      <c r="J14" s="230"/>
      <c r="K14" s="47"/>
      <c r="L14" s="230"/>
      <c r="M14" s="47"/>
      <c r="N14" s="231"/>
      <c r="O14" s="201"/>
      <c r="P14" s="201"/>
      <c r="Q14" s="48" t="s">
        <v>87</v>
      </c>
      <c r="R14" s="202"/>
      <c r="S14" s="229"/>
    </row>
    <row r="15" spans="1:19" ht="70" x14ac:dyDescent="0.25">
      <c r="A15" s="159" t="s">
        <v>34</v>
      </c>
      <c r="B15" s="12"/>
      <c r="C15" s="19"/>
      <c r="D15" s="11" t="s">
        <v>88</v>
      </c>
      <c r="E15" s="94" t="s">
        <v>25</v>
      </c>
      <c r="F15" s="240">
        <v>4112</v>
      </c>
      <c r="G15" s="241" t="s">
        <v>328</v>
      </c>
      <c r="H15" s="137" t="s">
        <v>89</v>
      </c>
      <c r="I15" s="11" t="s">
        <v>27</v>
      </c>
      <c r="J15" s="17">
        <v>50</v>
      </c>
      <c r="K15" s="136">
        <f t="shared" ref="K15:K38" si="0">IF(OR(J15=0),0,(J15/(J15+L15)))</f>
        <v>0.5</v>
      </c>
      <c r="L15" s="17">
        <v>50</v>
      </c>
      <c r="M15" s="49">
        <f t="shared" ref="M15:M38" si="1">IF(OR(L15=0),0,(L15/(J15+L15)))</f>
        <v>0.5</v>
      </c>
      <c r="N15" s="50">
        <f t="shared" ref="N15:N38" si="2">K15+M15</f>
        <v>1</v>
      </c>
      <c r="O15" s="96" t="s">
        <v>90</v>
      </c>
      <c r="P15" s="96" t="s">
        <v>91</v>
      </c>
      <c r="Q15" s="99" t="s">
        <v>92</v>
      </c>
      <c r="R15" s="97">
        <v>16764166.171</v>
      </c>
      <c r="S15" s="108">
        <v>16764166.170999996</v>
      </c>
    </row>
    <row r="16" spans="1:19" ht="60" x14ac:dyDescent="0.25">
      <c r="A16" s="159" t="s">
        <v>34</v>
      </c>
      <c r="B16" s="12"/>
      <c r="C16" s="19"/>
      <c r="D16" s="11" t="s">
        <v>93</v>
      </c>
      <c r="E16" s="94" t="s">
        <v>25</v>
      </c>
      <c r="F16" s="165">
        <v>4113</v>
      </c>
      <c r="G16" s="177" t="s">
        <v>329</v>
      </c>
      <c r="H16" s="137" t="s">
        <v>94</v>
      </c>
      <c r="I16" s="11" t="s">
        <v>27</v>
      </c>
      <c r="J16" s="17">
        <v>50</v>
      </c>
      <c r="K16" s="20">
        <f t="shared" si="0"/>
        <v>0.5</v>
      </c>
      <c r="L16" s="17">
        <v>50</v>
      </c>
      <c r="M16" s="20">
        <f t="shared" si="1"/>
        <v>0.5</v>
      </c>
      <c r="N16" s="51">
        <f t="shared" si="2"/>
        <v>1</v>
      </c>
      <c r="O16" s="96" t="s">
        <v>90</v>
      </c>
      <c r="P16" s="96" t="s">
        <v>95</v>
      </c>
      <c r="Q16" s="99" t="s">
        <v>92</v>
      </c>
      <c r="R16" s="97">
        <v>20319367.800000001</v>
      </c>
      <c r="S16" s="108">
        <v>20319367.800000001</v>
      </c>
    </row>
    <row r="17" spans="1:19" ht="70" x14ac:dyDescent="0.25">
      <c r="A17" s="159" t="s">
        <v>34</v>
      </c>
      <c r="B17" s="12"/>
      <c r="C17" s="19"/>
      <c r="D17" s="11" t="s">
        <v>96</v>
      </c>
      <c r="E17" s="94" t="s">
        <v>25</v>
      </c>
      <c r="F17" s="165">
        <v>4114</v>
      </c>
      <c r="G17" s="177" t="s">
        <v>330</v>
      </c>
      <c r="H17" s="137" t="s">
        <v>97</v>
      </c>
      <c r="I17" s="11" t="s">
        <v>27</v>
      </c>
      <c r="J17" s="17">
        <v>50</v>
      </c>
      <c r="K17" s="20">
        <f t="shared" si="0"/>
        <v>0.5</v>
      </c>
      <c r="L17" s="17">
        <v>50</v>
      </c>
      <c r="M17" s="20">
        <f t="shared" si="1"/>
        <v>0.5</v>
      </c>
      <c r="N17" s="51">
        <f t="shared" si="2"/>
        <v>1</v>
      </c>
      <c r="O17" s="96" t="s">
        <v>90</v>
      </c>
      <c r="P17" s="96" t="s">
        <v>98</v>
      </c>
      <c r="Q17" s="99" t="s">
        <v>92</v>
      </c>
      <c r="R17" s="97">
        <v>26467150.704999998</v>
      </c>
      <c r="S17" s="108">
        <v>26467150.704999998</v>
      </c>
    </row>
    <row r="18" spans="1:19" ht="60" x14ac:dyDescent="0.25">
      <c r="A18" s="159" t="s">
        <v>34</v>
      </c>
      <c r="B18" s="12"/>
      <c r="C18" s="19"/>
      <c r="D18" s="11" t="s">
        <v>99</v>
      </c>
      <c r="E18" s="94" t="s">
        <v>25</v>
      </c>
      <c r="F18" s="165">
        <v>4115</v>
      </c>
      <c r="G18" s="177" t="s">
        <v>331</v>
      </c>
      <c r="H18" s="137" t="s">
        <v>100</v>
      </c>
      <c r="I18" s="11" t="s">
        <v>27</v>
      </c>
      <c r="J18" s="17">
        <v>50</v>
      </c>
      <c r="K18" s="20">
        <f t="shared" si="0"/>
        <v>0.5</v>
      </c>
      <c r="L18" s="17">
        <v>50</v>
      </c>
      <c r="M18" s="20">
        <f t="shared" si="1"/>
        <v>0.5</v>
      </c>
      <c r="N18" s="51">
        <f t="shared" si="2"/>
        <v>1</v>
      </c>
      <c r="O18" s="96" t="s">
        <v>90</v>
      </c>
      <c r="P18" s="96" t="s">
        <v>101</v>
      </c>
      <c r="Q18" s="99" t="s">
        <v>92</v>
      </c>
      <c r="R18" s="97">
        <v>136797676.62</v>
      </c>
      <c r="S18" s="97">
        <v>136797676.63</v>
      </c>
    </row>
    <row r="19" spans="1:19" ht="60" x14ac:dyDescent="0.25">
      <c r="A19" s="159" t="s">
        <v>34</v>
      </c>
      <c r="B19" s="12"/>
      <c r="C19" s="19"/>
      <c r="D19" s="11" t="s">
        <v>102</v>
      </c>
      <c r="E19" s="94" t="s">
        <v>25</v>
      </c>
      <c r="F19" s="165">
        <v>4116</v>
      </c>
      <c r="G19" s="177" t="s">
        <v>332</v>
      </c>
      <c r="H19" s="137" t="s">
        <v>103</v>
      </c>
      <c r="I19" s="11" t="s">
        <v>27</v>
      </c>
      <c r="J19" s="17">
        <v>50</v>
      </c>
      <c r="K19" s="20">
        <f t="shared" si="0"/>
        <v>0.5</v>
      </c>
      <c r="L19" s="17">
        <v>50</v>
      </c>
      <c r="M19" s="20">
        <f t="shared" si="1"/>
        <v>0.5</v>
      </c>
      <c r="N19" s="51">
        <f t="shared" si="2"/>
        <v>1</v>
      </c>
      <c r="O19" s="96" t="s">
        <v>90</v>
      </c>
      <c r="P19" s="96" t="s">
        <v>104</v>
      </c>
      <c r="Q19" s="99" t="s">
        <v>92</v>
      </c>
      <c r="R19" s="97">
        <v>13181608.396</v>
      </c>
      <c r="S19" s="108">
        <v>13181608.396</v>
      </c>
    </row>
    <row r="20" spans="1:19" ht="60" x14ac:dyDescent="0.25">
      <c r="A20" s="159" t="s">
        <v>34</v>
      </c>
      <c r="B20" s="12"/>
      <c r="C20" s="19"/>
      <c r="D20" s="11" t="s">
        <v>105</v>
      </c>
      <c r="E20" s="94" t="s">
        <v>25</v>
      </c>
      <c r="F20" s="165">
        <v>4117</v>
      </c>
      <c r="G20" s="177" t="s">
        <v>333</v>
      </c>
      <c r="H20" s="137" t="s">
        <v>106</v>
      </c>
      <c r="I20" s="11" t="s">
        <v>27</v>
      </c>
      <c r="J20" s="17">
        <v>50</v>
      </c>
      <c r="K20" s="20">
        <f t="shared" si="0"/>
        <v>0.5</v>
      </c>
      <c r="L20" s="17">
        <v>50</v>
      </c>
      <c r="M20" s="20">
        <f t="shared" si="1"/>
        <v>0.5</v>
      </c>
      <c r="N20" s="51">
        <f t="shared" si="2"/>
        <v>1</v>
      </c>
      <c r="O20" s="96" t="s">
        <v>90</v>
      </c>
      <c r="P20" s="96" t="s">
        <v>107</v>
      </c>
      <c r="Q20" s="99" t="s">
        <v>92</v>
      </c>
      <c r="R20" s="97">
        <v>42386013.76912</v>
      </c>
      <c r="S20" s="97">
        <v>42386013.76912</v>
      </c>
    </row>
    <row r="21" spans="1:19" ht="60" x14ac:dyDescent="0.25">
      <c r="A21" s="159" t="s">
        <v>34</v>
      </c>
      <c r="B21" s="12"/>
      <c r="C21" s="19"/>
      <c r="D21" s="11" t="s">
        <v>99</v>
      </c>
      <c r="E21" s="94" t="s">
        <v>25</v>
      </c>
      <c r="F21" s="165">
        <v>4118</v>
      </c>
      <c r="G21" s="177" t="s">
        <v>334</v>
      </c>
      <c r="H21" s="137" t="s">
        <v>108</v>
      </c>
      <c r="I21" s="11" t="s">
        <v>109</v>
      </c>
      <c r="J21" s="17"/>
      <c r="K21" s="20">
        <f t="shared" si="0"/>
        <v>0</v>
      </c>
      <c r="L21" s="17">
        <v>100</v>
      </c>
      <c r="M21" s="20">
        <f t="shared" si="1"/>
        <v>1</v>
      </c>
      <c r="N21" s="51">
        <f t="shared" si="2"/>
        <v>1</v>
      </c>
      <c r="O21" s="96" t="s">
        <v>90</v>
      </c>
      <c r="P21" s="100" t="s">
        <v>101</v>
      </c>
      <c r="Q21" s="99" t="s">
        <v>92</v>
      </c>
      <c r="R21" s="97"/>
      <c r="S21" s="108">
        <v>5000000</v>
      </c>
    </row>
    <row r="22" spans="1:19" ht="70" x14ac:dyDescent="0.25">
      <c r="A22" s="159" t="s">
        <v>34</v>
      </c>
      <c r="B22" s="12"/>
      <c r="C22" s="19"/>
      <c r="D22" s="52" t="s">
        <v>110</v>
      </c>
      <c r="E22" s="14" t="s">
        <v>54</v>
      </c>
      <c r="F22" s="165">
        <v>4119</v>
      </c>
      <c r="G22" s="177" t="s">
        <v>335</v>
      </c>
      <c r="H22" s="145" t="s">
        <v>111</v>
      </c>
      <c r="I22" s="52" t="s">
        <v>112</v>
      </c>
      <c r="J22" s="17">
        <v>50</v>
      </c>
      <c r="K22" s="20">
        <f t="shared" si="0"/>
        <v>0.5</v>
      </c>
      <c r="L22" s="17">
        <v>50</v>
      </c>
      <c r="M22" s="20">
        <f t="shared" si="1"/>
        <v>0.5</v>
      </c>
      <c r="N22" s="51">
        <f t="shared" si="2"/>
        <v>1</v>
      </c>
      <c r="O22" s="96" t="s">
        <v>90</v>
      </c>
      <c r="P22" s="96" t="s">
        <v>91</v>
      </c>
      <c r="Q22" s="96" t="s">
        <v>92</v>
      </c>
      <c r="R22" s="97">
        <v>32471178.625</v>
      </c>
      <c r="S22" s="108">
        <v>32471178.625</v>
      </c>
    </row>
    <row r="23" spans="1:19" ht="60" x14ac:dyDescent="0.25">
      <c r="A23" s="159" t="s">
        <v>34</v>
      </c>
      <c r="B23" s="12"/>
      <c r="C23" s="19"/>
      <c r="D23" s="11" t="s">
        <v>99</v>
      </c>
      <c r="E23" s="94" t="s">
        <v>25</v>
      </c>
      <c r="F23" s="165">
        <v>41110</v>
      </c>
      <c r="G23" s="177" t="s">
        <v>336</v>
      </c>
      <c r="H23" s="137" t="s">
        <v>113</v>
      </c>
      <c r="I23" s="11" t="s">
        <v>114</v>
      </c>
      <c r="J23" s="17">
        <v>50</v>
      </c>
      <c r="K23" s="20">
        <f t="shared" si="0"/>
        <v>0.5</v>
      </c>
      <c r="L23" s="17">
        <v>50</v>
      </c>
      <c r="M23" s="20">
        <f t="shared" si="1"/>
        <v>0.5</v>
      </c>
      <c r="N23" s="51">
        <f t="shared" si="2"/>
        <v>1</v>
      </c>
      <c r="O23" s="96" t="s">
        <v>90</v>
      </c>
      <c r="P23" s="100" t="s">
        <v>101</v>
      </c>
      <c r="Q23" s="99" t="s">
        <v>92</v>
      </c>
      <c r="R23" s="97">
        <v>1750000</v>
      </c>
      <c r="S23" s="108">
        <v>1750000</v>
      </c>
    </row>
    <row r="24" spans="1:19" ht="60" x14ac:dyDescent="0.25">
      <c r="A24" s="159" t="s">
        <v>34</v>
      </c>
      <c r="B24" s="12"/>
      <c r="C24" s="19"/>
      <c r="D24" s="53" t="s">
        <v>99</v>
      </c>
      <c r="E24" s="94" t="s">
        <v>54</v>
      </c>
      <c r="F24" s="165">
        <v>41111</v>
      </c>
      <c r="G24" s="177" t="s">
        <v>337</v>
      </c>
      <c r="H24" s="137" t="s">
        <v>115</v>
      </c>
      <c r="I24" s="11" t="s">
        <v>27</v>
      </c>
      <c r="J24" s="17">
        <v>50</v>
      </c>
      <c r="K24" s="20">
        <f t="shared" si="0"/>
        <v>0.5</v>
      </c>
      <c r="L24" s="17">
        <v>50</v>
      </c>
      <c r="M24" s="20">
        <f t="shared" si="1"/>
        <v>0.5</v>
      </c>
      <c r="N24" s="51">
        <f t="shared" si="2"/>
        <v>1</v>
      </c>
      <c r="O24" s="96" t="s">
        <v>90</v>
      </c>
      <c r="P24" s="100" t="s">
        <v>101</v>
      </c>
      <c r="Q24" s="99" t="s">
        <v>92</v>
      </c>
      <c r="R24" s="97">
        <v>3250000</v>
      </c>
      <c r="S24" s="108">
        <v>3250000</v>
      </c>
    </row>
    <row r="25" spans="1:19" ht="60" x14ac:dyDescent="0.25">
      <c r="A25" s="159" t="s">
        <v>34</v>
      </c>
      <c r="B25" s="12"/>
      <c r="C25" s="19"/>
      <c r="D25" s="52" t="s">
        <v>99</v>
      </c>
      <c r="E25" s="134" t="s">
        <v>54</v>
      </c>
      <c r="F25" s="165">
        <v>41112</v>
      </c>
      <c r="G25" s="177" t="s">
        <v>338</v>
      </c>
      <c r="H25" s="137" t="s">
        <v>116</v>
      </c>
      <c r="I25" s="11" t="s">
        <v>117</v>
      </c>
      <c r="J25" s="17"/>
      <c r="K25" s="20">
        <f t="shared" si="0"/>
        <v>0</v>
      </c>
      <c r="L25" s="17">
        <v>100</v>
      </c>
      <c r="M25" s="20">
        <f t="shared" si="1"/>
        <v>1</v>
      </c>
      <c r="N25" s="51">
        <f t="shared" si="2"/>
        <v>1</v>
      </c>
      <c r="O25" s="96" t="s">
        <v>90</v>
      </c>
      <c r="P25" s="100" t="s">
        <v>101</v>
      </c>
      <c r="Q25" s="99" t="s">
        <v>92</v>
      </c>
      <c r="R25" s="97"/>
      <c r="S25" s="108">
        <v>15000000</v>
      </c>
    </row>
    <row r="26" spans="1:19" ht="70" x14ac:dyDescent="0.25">
      <c r="A26" s="159" t="s">
        <v>34</v>
      </c>
      <c r="B26" s="12"/>
      <c r="C26" s="19"/>
      <c r="D26" s="52" t="s">
        <v>99</v>
      </c>
      <c r="E26" s="134" t="s">
        <v>54</v>
      </c>
      <c r="F26" s="165">
        <v>41113</v>
      </c>
      <c r="G26" s="177" t="s">
        <v>339</v>
      </c>
      <c r="H26" s="137" t="s">
        <v>118</v>
      </c>
      <c r="I26" s="11" t="s">
        <v>27</v>
      </c>
      <c r="J26" s="17">
        <v>50</v>
      </c>
      <c r="K26" s="20">
        <f t="shared" si="0"/>
        <v>0.5</v>
      </c>
      <c r="L26" s="17">
        <v>50</v>
      </c>
      <c r="M26" s="20">
        <f t="shared" si="1"/>
        <v>0.5</v>
      </c>
      <c r="N26" s="51">
        <f t="shared" si="2"/>
        <v>1</v>
      </c>
      <c r="O26" s="96" t="s">
        <v>90</v>
      </c>
      <c r="P26" s="96" t="s">
        <v>101</v>
      </c>
      <c r="Q26" s="99" t="s">
        <v>92</v>
      </c>
      <c r="R26" s="97">
        <v>6000000</v>
      </c>
      <c r="S26" s="108">
        <v>6000000</v>
      </c>
    </row>
    <row r="27" spans="1:19" ht="70" x14ac:dyDescent="0.25">
      <c r="A27" s="159" t="s">
        <v>34</v>
      </c>
      <c r="B27" s="12"/>
      <c r="C27" s="19"/>
      <c r="D27" s="52" t="s">
        <v>96</v>
      </c>
      <c r="E27" s="134" t="s">
        <v>54</v>
      </c>
      <c r="F27" s="165">
        <v>41114</v>
      </c>
      <c r="G27" s="177" t="s">
        <v>340</v>
      </c>
      <c r="H27" s="145" t="s">
        <v>119</v>
      </c>
      <c r="I27" s="11" t="s">
        <v>120</v>
      </c>
      <c r="J27" s="17">
        <v>50</v>
      </c>
      <c r="K27" s="20">
        <f t="shared" si="0"/>
        <v>0.5</v>
      </c>
      <c r="L27" s="17">
        <v>50</v>
      </c>
      <c r="M27" s="20">
        <f t="shared" si="1"/>
        <v>0.5</v>
      </c>
      <c r="N27" s="51">
        <f t="shared" si="2"/>
        <v>1</v>
      </c>
      <c r="O27" s="96" t="s">
        <v>90</v>
      </c>
      <c r="P27" s="96" t="s">
        <v>98</v>
      </c>
      <c r="Q27" s="99" t="s">
        <v>92</v>
      </c>
      <c r="R27" s="97">
        <v>23190913.774999999</v>
      </c>
      <c r="S27" s="108">
        <v>23190913.774999999</v>
      </c>
    </row>
    <row r="28" spans="1:19" ht="70" x14ac:dyDescent="0.25">
      <c r="A28" s="159" t="s">
        <v>121</v>
      </c>
      <c r="B28" s="12"/>
      <c r="C28" s="13"/>
      <c r="D28" s="11" t="s">
        <v>122</v>
      </c>
      <c r="E28" s="94" t="s">
        <v>54</v>
      </c>
      <c r="F28" s="165">
        <v>2121</v>
      </c>
      <c r="G28" s="177" t="s">
        <v>341</v>
      </c>
      <c r="H28" s="145" t="s">
        <v>123</v>
      </c>
      <c r="I28" s="11" t="s">
        <v>124</v>
      </c>
      <c r="J28" s="17"/>
      <c r="K28" s="20">
        <f t="shared" si="0"/>
        <v>0</v>
      </c>
      <c r="L28" s="17">
        <v>100</v>
      </c>
      <c r="M28" s="20">
        <f t="shared" si="1"/>
        <v>1</v>
      </c>
      <c r="N28" s="51">
        <f t="shared" si="2"/>
        <v>1</v>
      </c>
      <c r="O28" s="96" t="s">
        <v>125</v>
      </c>
      <c r="P28" s="96" t="s">
        <v>126</v>
      </c>
      <c r="Q28" s="99" t="s">
        <v>92</v>
      </c>
      <c r="R28" s="98"/>
      <c r="S28" s="146">
        <v>140750156.71000001</v>
      </c>
    </row>
    <row r="29" spans="1:19" ht="70" x14ac:dyDescent="0.25">
      <c r="A29" s="159" t="s">
        <v>34</v>
      </c>
      <c r="B29" s="12"/>
      <c r="C29" s="13"/>
      <c r="D29" s="52" t="s">
        <v>96</v>
      </c>
      <c r="E29" s="94" t="s">
        <v>54</v>
      </c>
      <c r="F29" s="165">
        <v>41115</v>
      </c>
      <c r="G29" s="177" t="s">
        <v>342</v>
      </c>
      <c r="H29" s="145" t="s">
        <v>129</v>
      </c>
      <c r="I29" s="11" t="s">
        <v>130</v>
      </c>
      <c r="J29" s="17">
        <v>50</v>
      </c>
      <c r="K29" s="20">
        <f t="shared" si="0"/>
        <v>0.5</v>
      </c>
      <c r="L29" s="17">
        <v>50</v>
      </c>
      <c r="M29" s="20">
        <f t="shared" si="1"/>
        <v>0.5</v>
      </c>
      <c r="N29" s="51">
        <f t="shared" si="2"/>
        <v>1</v>
      </c>
      <c r="O29" s="96" t="s">
        <v>131</v>
      </c>
      <c r="P29" s="96" t="s">
        <v>132</v>
      </c>
      <c r="Q29" s="99" t="s">
        <v>92</v>
      </c>
      <c r="R29" s="97">
        <v>1605122.335</v>
      </c>
      <c r="S29" s="108">
        <v>1605122.335</v>
      </c>
    </row>
    <row r="30" spans="1:19" ht="70" x14ac:dyDescent="0.25">
      <c r="A30" s="159" t="s">
        <v>34</v>
      </c>
      <c r="B30" s="12"/>
      <c r="C30" s="19"/>
      <c r="D30" s="52" t="s">
        <v>133</v>
      </c>
      <c r="E30" s="94" t="s">
        <v>54</v>
      </c>
      <c r="F30" s="165">
        <v>41116</v>
      </c>
      <c r="G30" s="177" t="s">
        <v>343</v>
      </c>
      <c r="H30" s="145" t="s">
        <v>134</v>
      </c>
      <c r="I30" s="11" t="s">
        <v>135</v>
      </c>
      <c r="J30" s="17">
        <v>50</v>
      </c>
      <c r="K30" s="20">
        <f t="shared" si="0"/>
        <v>0.5</v>
      </c>
      <c r="L30" s="17">
        <v>50</v>
      </c>
      <c r="M30" s="20">
        <f t="shared" si="1"/>
        <v>0.5</v>
      </c>
      <c r="N30" s="51">
        <f t="shared" si="2"/>
        <v>1</v>
      </c>
      <c r="O30" s="96" t="s">
        <v>131</v>
      </c>
      <c r="P30" s="96" t="s">
        <v>107</v>
      </c>
      <c r="Q30" s="99" t="s">
        <v>92</v>
      </c>
      <c r="R30" s="97">
        <v>90075000</v>
      </c>
      <c r="S30" s="97">
        <v>90075000</v>
      </c>
    </row>
    <row r="31" spans="1:19" ht="40" x14ac:dyDescent="0.25">
      <c r="A31" s="159" t="s">
        <v>23</v>
      </c>
      <c r="B31" s="12"/>
      <c r="C31" s="13"/>
      <c r="D31" s="11" t="s">
        <v>136</v>
      </c>
      <c r="E31" s="94" t="s">
        <v>25</v>
      </c>
      <c r="F31" s="165">
        <v>51122</v>
      </c>
      <c r="G31" s="177" t="s">
        <v>344</v>
      </c>
      <c r="H31" s="145" t="s">
        <v>137</v>
      </c>
      <c r="I31" s="11" t="s">
        <v>27</v>
      </c>
      <c r="J31" s="17">
        <v>50</v>
      </c>
      <c r="K31" s="20">
        <f t="shared" si="0"/>
        <v>0.5</v>
      </c>
      <c r="L31" s="17">
        <v>50</v>
      </c>
      <c r="M31" s="20">
        <f t="shared" si="1"/>
        <v>0.5</v>
      </c>
      <c r="N31" s="51">
        <f t="shared" si="2"/>
        <v>1</v>
      </c>
      <c r="O31" s="96" t="s">
        <v>138</v>
      </c>
      <c r="P31" s="96" t="s">
        <v>139</v>
      </c>
      <c r="Q31" s="99" t="s">
        <v>92</v>
      </c>
      <c r="R31" s="97">
        <v>22783922.785560001</v>
      </c>
      <c r="S31" s="108">
        <v>22783922.785560001</v>
      </c>
    </row>
    <row r="32" spans="1:19" ht="40" x14ac:dyDescent="0.25">
      <c r="A32" s="159" t="s">
        <v>121</v>
      </c>
      <c r="B32" s="12"/>
      <c r="C32" s="13"/>
      <c r="D32" s="11" t="s">
        <v>140</v>
      </c>
      <c r="E32" s="94" t="s">
        <v>25</v>
      </c>
      <c r="F32" s="165">
        <v>2122</v>
      </c>
      <c r="G32" s="177" t="s">
        <v>345</v>
      </c>
      <c r="H32" s="145" t="s">
        <v>141</v>
      </c>
      <c r="I32" s="11" t="s">
        <v>27</v>
      </c>
      <c r="J32" s="17">
        <v>50</v>
      </c>
      <c r="K32" s="20">
        <f t="shared" si="0"/>
        <v>0.5</v>
      </c>
      <c r="L32" s="17">
        <v>50</v>
      </c>
      <c r="M32" s="20">
        <f t="shared" si="1"/>
        <v>0.5</v>
      </c>
      <c r="N32" s="51">
        <f t="shared" si="2"/>
        <v>1</v>
      </c>
      <c r="O32" s="96" t="s">
        <v>125</v>
      </c>
      <c r="P32" s="96" t="s">
        <v>142</v>
      </c>
      <c r="Q32" s="99" t="s">
        <v>92</v>
      </c>
      <c r="R32" s="97">
        <v>750000</v>
      </c>
      <c r="S32" s="108">
        <v>750000</v>
      </c>
    </row>
    <row r="33" spans="1:19" ht="40" x14ac:dyDescent="0.25">
      <c r="A33" s="159" t="s">
        <v>121</v>
      </c>
      <c r="B33" s="12"/>
      <c r="C33" s="13"/>
      <c r="D33" s="11" t="s">
        <v>143</v>
      </c>
      <c r="E33" s="94" t="s">
        <v>25</v>
      </c>
      <c r="F33" s="165">
        <v>2123</v>
      </c>
      <c r="G33" s="177" t="s">
        <v>346</v>
      </c>
      <c r="H33" s="145" t="s">
        <v>144</v>
      </c>
      <c r="I33" s="11" t="s">
        <v>27</v>
      </c>
      <c r="J33" s="17">
        <v>100</v>
      </c>
      <c r="K33" s="20">
        <f t="shared" si="0"/>
        <v>1</v>
      </c>
      <c r="L33" s="17"/>
      <c r="M33" s="20">
        <f t="shared" si="1"/>
        <v>0</v>
      </c>
      <c r="N33" s="51">
        <f t="shared" si="2"/>
        <v>1</v>
      </c>
      <c r="O33" s="96" t="s">
        <v>125</v>
      </c>
      <c r="P33" s="96" t="s">
        <v>142</v>
      </c>
      <c r="Q33" s="99" t="s">
        <v>92</v>
      </c>
      <c r="R33" s="97">
        <v>1819472.16</v>
      </c>
      <c r="S33" s="108"/>
    </row>
    <row r="34" spans="1:19" ht="50" x14ac:dyDescent="0.25">
      <c r="A34" s="159" t="s">
        <v>303</v>
      </c>
      <c r="B34" s="12"/>
      <c r="C34" s="13"/>
      <c r="D34" s="11" t="s">
        <v>145</v>
      </c>
      <c r="E34" s="94" t="s">
        <v>54</v>
      </c>
      <c r="F34" s="165">
        <v>1131</v>
      </c>
      <c r="G34" s="177" t="s">
        <v>347</v>
      </c>
      <c r="H34" s="145" t="s">
        <v>146</v>
      </c>
      <c r="I34" s="11" t="s">
        <v>147</v>
      </c>
      <c r="J34" s="17">
        <v>50</v>
      </c>
      <c r="K34" s="20">
        <f t="shared" si="0"/>
        <v>0.5</v>
      </c>
      <c r="L34" s="17">
        <v>50</v>
      </c>
      <c r="M34" s="20">
        <f t="shared" si="1"/>
        <v>0.5</v>
      </c>
      <c r="N34" s="51">
        <f t="shared" si="2"/>
        <v>1</v>
      </c>
      <c r="O34" s="96" t="s">
        <v>148</v>
      </c>
      <c r="P34" s="96" t="s">
        <v>149</v>
      </c>
      <c r="Q34" s="96" t="s">
        <v>92</v>
      </c>
      <c r="R34" s="97">
        <v>500000</v>
      </c>
      <c r="S34" s="108">
        <v>500000</v>
      </c>
    </row>
    <row r="35" spans="1:19" ht="40" x14ac:dyDescent="0.25">
      <c r="A35" s="159" t="s">
        <v>23</v>
      </c>
      <c r="B35" s="12"/>
      <c r="C35" s="13"/>
      <c r="D35" s="11" t="s">
        <v>150</v>
      </c>
      <c r="E35" s="94" t="s">
        <v>25</v>
      </c>
      <c r="F35" s="165">
        <v>51123</v>
      </c>
      <c r="G35" s="177" t="s">
        <v>348</v>
      </c>
      <c r="H35" s="145" t="s">
        <v>151</v>
      </c>
      <c r="I35" s="11" t="s">
        <v>27</v>
      </c>
      <c r="J35" s="17">
        <v>50</v>
      </c>
      <c r="K35" s="20">
        <f t="shared" si="0"/>
        <v>0.5</v>
      </c>
      <c r="L35" s="17">
        <v>50</v>
      </c>
      <c r="M35" s="20">
        <f t="shared" si="1"/>
        <v>0.5</v>
      </c>
      <c r="N35" s="51">
        <f t="shared" si="2"/>
        <v>1</v>
      </c>
      <c r="O35" s="96" t="s">
        <v>138</v>
      </c>
      <c r="P35" s="96" t="s">
        <v>152</v>
      </c>
      <c r="Q35" s="96" t="s">
        <v>92</v>
      </c>
      <c r="R35" s="97">
        <v>25989650.199999999</v>
      </c>
      <c r="S35" s="108">
        <v>25989650.199999999</v>
      </c>
    </row>
    <row r="36" spans="1:19" ht="80" x14ac:dyDescent="0.25">
      <c r="A36" s="135" t="s">
        <v>303</v>
      </c>
      <c r="B36" s="12"/>
      <c r="C36" s="13"/>
      <c r="D36" s="11" t="s">
        <v>153</v>
      </c>
      <c r="E36" s="94" t="s">
        <v>54</v>
      </c>
      <c r="F36" s="165">
        <v>1161</v>
      </c>
      <c r="G36" s="177" t="s">
        <v>349</v>
      </c>
      <c r="H36" s="145" t="s">
        <v>154</v>
      </c>
      <c r="I36" s="11" t="s">
        <v>155</v>
      </c>
      <c r="J36" s="17">
        <v>50</v>
      </c>
      <c r="K36" s="20">
        <f t="shared" si="0"/>
        <v>0.5</v>
      </c>
      <c r="L36" s="17">
        <v>50</v>
      </c>
      <c r="M36" s="20">
        <f t="shared" si="1"/>
        <v>0.5</v>
      </c>
      <c r="N36" s="51">
        <f t="shared" si="2"/>
        <v>1</v>
      </c>
      <c r="O36" s="96" t="s">
        <v>156</v>
      </c>
      <c r="P36" s="96" t="s">
        <v>157</v>
      </c>
      <c r="Q36" s="96" t="s">
        <v>92</v>
      </c>
      <c r="R36" s="97">
        <v>1325014.0170000002</v>
      </c>
      <c r="S36" s="108">
        <v>1325014.0170000002</v>
      </c>
    </row>
    <row r="37" spans="1:19" ht="40" x14ac:dyDescent="0.25">
      <c r="A37" s="135" t="s">
        <v>303</v>
      </c>
      <c r="B37" s="54"/>
      <c r="C37" s="55"/>
      <c r="D37" s="11" t="s">
        <v>158</v>
      </c>
      <c r="E37" s="14" t="s">
        <v>54</v>
      </c>
      <c r="F37" s="165">
        <v>1141</v>
      </c>
      <c r="G37" s="177" t="s">
        <v>350</v>
      </c>
      <c r="H37" s="145" t="s">
        <v>159</v>
      </c>
      <c r="I37" s="52" t="s">
        <v>160</v>
      </c>
      <c r="J37" s="15">
        <v>50</v>
      </c>
      <c r="K37" s="20">
        <f t="shared" si="0"/>
        <v>0.5</v>
      </c>
      <c r="L37" s="17">
        <v>50</v>
      </c>
      <c r="M37" s="20">
        <f t="shared" si="1"/>
        <v>0.5</v>
      </c>
      <c r="N37" s="51">
        <f t="shared" si="2"/>
        <v>1</v>
      </c>
      <c r="O37" s="96" t="s">
        <v>161</v>
      </c>
      <c r="P37" s="96" t="s">
        <v>149</v>
      </c>
      <c r="Q37" s="96" t="s">
        <v>92</v>
      </c>
      <c r="R37" s="97">
        <v>22509946</v>
      </c>
      <c r="S37" s="154">
        <v>22509946</v>
      </c>
    </row>
    <row r="38" spans="1:19" s="153" customFormat="1" ht="60.5" thickBot="1" x14ac:dyDescent="0.3">
      <c r="A38" s="169" t="s">
        <v>23</v>
      </c>
      <c r="B38" s="12"/>
      <c r="C38" s="19"/>
      <c r="D38" s="11" t="s">
        <v>24</v>
      </c>
      <c r="E38" s="14" t="s">
        <v>54</v>
      </c>
      <c r="F38" s="175">
        <v>51124</v>
      </c>
      <c r="G38" s="177" t="s">
        <v>351</v>
      </c>
      <c r="H38" s="137" t="s">
        <v>56</v>
      </c>
      <c r="I38" s="11" t="s">
        <v>41</v>
      </c>
      <c r="J38" s="15">
        <v>100</v>
      </c>
      <c r="K38" s="20">
        <f t="shared" si="0"/>
        <v>1</v>
      </c>
      <c r="L38" s="15"/>
      <c r="M38" s="20">
        <f t="shared" si="1"/>
        <v>0</v>
      </c>
      <c r="N38" s="21">
        <f t="shared" si="2"/>
        <v>1</v>
      </c>
      <c r="O38" s="135" t="s">
        <v>42</v>
      </c>
      <c r="P38" s="96" t="s">
        <v>101</v>
      </c>
      <c r="Q38" s="96" t="s">
        <v>92</v>
      </c>
      <c r="R38" s="97">
        <v>700000</v>
      </c>
      <c r="S38" s="155"/>
    </row>
    <row r="39" spans="1:19" ht="11" thickBot="1" x14ac:dyDescent="0.3">
      <c r="A39" s="109"/>
      <c r="B39" s="56"/>
      <c r="C39" s="56"/>
      <c r="D39" s="57" t="s">
        <v>74</v>
      </c>
      <c r="E39" s="58"/>
      <c r="F39" s="59"/>
      <c r="G39" s="59"/>
      <c r="H39" s="60"/>
      <c r="I39" s="61"/>
      <c r="J39" s="61"/>
      <c r="K39" s="62">
        <f>SUM(K15:K37)</f>
        <v>10.5</v>
      </c>
      <c r="L39" s="61"/>
      <c r="M39" s="62">
        <f>SUM(M15:M37)</f>
        <v>12.5</v>
      </c>
      <c r="N39" s="63">
        <f>SUM(N15:N37)</f>
        <v>23</v>
      </c>
      <c r="O39" s="61"/>
      <c r="P39" s="60"/>
      <c r="Q39" s="64"/>
      <c r="R39" s="64">
        <f>SUM(R15:R38)</f>
        <v>490636203.35868001</v>
      </c>
      <c r="S39" s="126">
        <f>SUM(S15:S37)</f>
        <v>648866887.91868007</v>
      </c>
    </row>
    <row r="40" spans="1:19" ht="11" thickBot="1" x14ac:dyDescent="0.3">
      <c r="A40" s="111" t="s">
        <v>75</v>
      </c>
      <c r="B40" s="65"/>
      <c r="C40" s="65"/>
      <c r="D40" s="65"/>
      <c r="E40" s="66"/>
      <c r="F40" s="67"/>
      <c r="G40" s="67"/>
      <c r="H40" s="65"/>
      <c r="I40" s="65"/>
      <c r="J40" s="65"/>
      <c r="K40" s="68">
        <f>IF(OR(K39=0),0,K39/N39)</f>
        <v>0.45652173913043476</v>
      </c>
      <c r="L40" s="65"/>
      <c r="M40" s="68">
        <f>IF(OR(M39=0),0,M39/N39)</f>
        <v>0.54347826086956519</v>
      </c>
      <c r="N40" s="68">
        <f>SUM(N15:N37)/N39</f>
        <v>1</v>
      </c>
      <c r="O40" s="65"/>
      <c r="P40" s="65"/>
      <c r="Q40" s="65"/>
      <c r="R40" s="65"/>
      <c r="S40" s="112"/>
    </row>
    <row r="41" spans="1:19" ht="11" thickBot="1" x14ac:dyDescent="0.3">
      <c r="A41" s="113"/>
      <c r="B41" s="35"/>
      <c r="C41" s="35"/>
      <c r="D41" s="36">
        <f>IF(OR([1]RESTRINGIDOP2!B9=0),0,[1]RESTRINGIDOP2!B9/[1]RESTRINGIDOP2!B8)</f>
        <v>0.45833333333333331</v>
      </c>
      <c r="E41" s="35" t="s">
        <v>76</v>
      </c>
      <c r="F41" s="37"/>
      <c r="G41" s="37"/>
      <c r="H41" s="35"/>
      <c r="I41" s="35"/>
      <c r="J41" s="35"/>
      <c r="K41" s="38">
        <f>IF(OR(D41=0),0,([1]RESTRINGIDOP2!C5/[1]RESTRINGIDOP2!B9))</f>
        <v>0.45454545454545453</v>
      </c>
      <c r="L41" s="35"/>
      <c r="M41" s="38">
        <f>IF(OR(D41=0),0,([1]RESTRINGIDOP2!D5/[1]RESTRINGIDOP2!B9))</f>
        <v>0.54545454545454541</v>
      </c>
      <c r="N41" s="38">
        <f>(K41+M41)</f>
        <v>1</v>
      </c>
      <c r="O41" s="35"/>
      <c r="P41" s="35"/>
      <c r="Q41" s="35"/>
      <c r="R41" s="35"/>
      <c r="S41" s="114"/>
    </row>
    <row r="42" spans="1:19" ht="11" thickBot="1" x14ac:dyDescent="0.3">
      <c r="A42" s="115"/>
      <c r="B42" s="69"/>
      <c r="C42" s="69"/>
      <c r="D42" s="70">
        <f>IF(OR([1]RESTRINGIDOP2!B10=0),0,[1]RESTRINGIDOP2!B10/[1]RESTRINGIDOP2!B8)</f>
        <v>0.54166666666666663</v>
      </c>
      <c r="E42" s="69" t="s">
        <v>77</v>
      </c>
      <c r="F42" s="71"/>
      <c r="G42" s="71"/>
      <c r="H42" s="69"/>
      <c r="I42" s="69"/>
      <c r="J42" s="69"/>
      <c r="K42" s="72">
        <f>IF(OR(D42=0),0,([1]RESTRINGIDOP2!F5/[1]RESTRINGIDOP2!B10))</f>
        <v>0.5</v>
      </c>
      <c r="L42" s="35"/>
      <c r="M42" s="38">
        <f>IF(OR(D42=0),0,([1]RESTRINGIDOP2!G5/[1]RESTRINGIDOP2!B10))</f>
        <v>0.5</v>
      </c>
      <c r="N42" s="38">
        <f>K42+M42</f>
        <v>1</v>
      </c>
      <c r="O42" s="35"/>
      <c r="P42" s="35"/>
      <c r="Q42" s="35"/>
      <c r="R42" s="35"/>
      <c r="S42" s="114"/>
    </row>
    <row r="43" spans="1:19" ht="11" thickBot="1" x14ac:dyDescent="0.3">
      <c r="A43" s="116"/>
      <c r="B43" s="117"/>
      <c r="C43" s="117"/>
      <c r="D43" s="118">
        <f>N39</f>
        <v>23</v>
      </c>
      <c r="E43" s="117" t="s">
        <v>78</v>
      </c>
      <c r="F43" s="122"/>
      <c r="G43" s="122"/>
      <c r="H43" s="117"/>
      <c r="I43" s="117"/>
      <c r="J43" s="117"/>
      <c r="K43" s="120"/>
      <c r="L43" s="117"/>
      <c r="M43" s="120"/>
      <c r="N43" s="120"/>
      <c r="O43" s="117"/>
      <c r="P43" s="117"/>
      <c r="Q43" s="117"/>
      <c r="R43" s="117"/>
      <c r="S43" s="121"/>
    </row>
  </sheetData>
  <autoFilter ref="A12:S43" xr:uid="{E61F0384-2283-48C0-8DA6-605FB32618B1}">
    <filterColumn colId="4" showButton="0"/>
    <filterColumn colId="5" showButton="0"/>
    <filterColumn colId="6" showButton="0"/>
    <filterColumn colId="9" showButton="0"/>
    <filterColumn colId="10" showButton="0"/>
    <filterColumn colId="11" showButton="0"/>
    <filterColumn colId="12" showButton="0"/>
    <filterColumn colId="17" showButton="0"/>
  </autoFilter>
  <mergeCells count="17">
    <mergeCell ref="J13:J14"/>
    <mergeCell ref="L13:L14"/>
    <mergeCell ref="N13:N14"/>
    <mergeCell ref="R13:R14"/>
    <mergeCell ref="S13:S14"/>
    <mergeCell ref="A5:I5"/>
    <mergeCell ref="D11:S11"/>
    <mergeCell ref="A12:A13"/>
    <mergeCell ref="B12:B14"/>
    <mergeCell ref="C12:C14"/>
    <mergeCell ref="D12:D14"/>
    <mergeCell ref="E12:H13"/>
    <mergeCell ref="I12:I14"/>
    <mergeCell ref="J12:N12"/>
    <mergeCell ref="O12:O14"/>
    <mergeCell ref="P12:P14"/>
    <mergeCell ref="R12:S12"/>
  </mergeCells>
  <phoneticPr fontId="14" type="noConversion"/>
  <dataValidations count="8">
    <dataValidation type="list" allowBlank="1" showInputMessage="1" showErrorMessage="1" prompt=" - " sqref="E22 E37" xr:uid="{00000000-0002-0000-0200-000000000000}">
      <formula1>$A$597:$A$598</formula1>
    </dataValidation>
    <dataValidation type="list" allowBlank="1" showInputMessage="1" showErrorMessage="1" prompt=" - Seleccione una Área estratégica. No dejar en blanco o &quot;0,0&quot; estos espacios." sqref="A29:A30 A15:A27" xr:uid="{00000000-0002-0000-0200-000001000000}">
      <formula1>$A$608:$A$629</formula1>
    </dataValidation>
    <dataValidation type="list" allowBlank="1" showInputMessage="1" showErrorMessage="1" prompt=" - " sqref="E15:E21 E23:E36" xr:uid="{00000000-0002-0000-0200-000002000000}">
      <formula1>$A$45:$A$46</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Q15:Q38" xr:uid="{00000000-0002-0000-0200-000003000000}">
      <formula1>$A$101:$A$108</formula1>
    </dataValidation>
    <dataValidation type="list" allowBlank="1" showInputMessage="1" showErrorMessage="1" prompt=" - Seleccione un área estratégica. No dejar en blanco o en &quot;0,0&quot; estos espacios." sqref="A28 A31:A33 A35" xr:uid="{00000000-0002-0000-0200-000004000000}">
      <formula1>$A$78:$A$99</formula1>
    </dataValidation>
    <dataValidation type="list" allowBlank="1" showInputMessage="1" showErrorMessage="1" prompt=" - " sqref="P15:P38" xr:uid="{00000000-0002-0000-0200-000005000000}">
      <formula1>$A$47:$A$77</formula1>
    </dataValidation>
    <dataValidation type="list" allowBlank="1" showInputMessage="1" showErrorMessage="1" prompt=" - " sqref="E38" xr:uid="{00000000-0002-0000-0200-000007000000}">
      <formula1>$A$47:$A$48</formula1>
    </dataValidation>
    <dataValidation type="list" allowBlank="1" showInputMessage="1" prompt=" - Seleccione una Área estratégica. No dejar en blanco o en &quot;0,0&quot; estos espacios." sqref="A38" xr:uid="{00000000-0002-0000-0200-000008000000}">
      <formula1>$A$53:$A$74</formula1>
    </dataValidation>
  </dataValidations>
  <pageMargins left="0.86614173228346458" right="0.19685039370078741" top="0.62992125984251968" bottom="0.55118110236220474" header="0.31496062992125984" footer="0.31496062992125984"/>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5"/>
  <sheetViews>
    <sheetView topLeftCell="A64" workbookViewId="0">
      <selection activeCell="A52" sqref="A52"/>
    </sheetView>
  </sheetViews>
  <sheetFormatPr baseColWidth="10" defaultColWidth="10.81640625" defaultRowHeight="10.5" x14ac:dyDescent="0.25"/>
  <cols>
    <col min="1" max="1" width="12.54296875" style="3" customWidth="1"/>
    <col min="2" max="3" width="0" style="3" hidden="1" customWidth="1"/>
    <col min="4" max="4" width="19.81640625" style="3" customWidth="1"/>
    <col min="5" max="5" width="6" style="3" customWidth="1"/>
    <col min="6" max="6" width="5.453125" style="3" customWidth="1"/>
    <col min="7" max="7" width="5.453125" style="157" customWidth="1"/>
    <col min="8" max="8" width="20.1796875" style="3" customWidth="1"/>
    <col min="9" max="9" width="10.81640625" style="3"/>
    <col min="10" max="13" width="5.26953125" style="3" customWidth="1"/>
    <col min="14" max="14" width="0" style="3" hidden="1" customWidth="1"/>
    <col min="15" max="17" width="10.81640625" style="3"/>
    <col min="18" max="19" width="12" style="3" customWidth="1"/>
    <col min="20" max="16384" width="10.81640625" style="3"/>
  </cols>
  <sheetData>
    <row r="1" spans="1:19" x14ac:dyDescent="0.25">
      <c r="A1" s="5" t="str">
        <f>'[1]PROGRAMA II'!A1</f>
        <v>PLAN OPERATIVO ANUAL</v>
      </c>
      <c r="B1" s="5"/>
      <c r="C1" s="5"/>
      <c r="D1" s="4"/>
      <c r="E1" s="4"/>
      <c r="F1" s="4"/>
      <c r="G1" s="156"/>
      <c r="H1" s="4"/>
      <c r="I1" s="4"/>
      <c r="J1" s="2"/>
      <c r="K1" s="2"/>
      <c r="L1" s="2"/>
      <c r="M1" s="2"/>
      <c r="N1" s="2"/>
      <c r="O1" s="2"/>
      <c r="P1" s="2"/>
      <c r="Q1" s="2"/>
      <c r="R1" s="2"/>
      <c r="S1" s="2"/>
    </row>
    <row r="2" spans="1:19" x14ac:dyDescent="0.25">
      <c r="A2" s="5" t="str">
        <f>'[1]PROGRAMA I'!A2</f>
        <v>MUNICIPALIDAD DE OROTINA</v>
      </c>
      <c r="B2" s="5"/>
      <c r="C2" s="5"/>
      <c r="D2" s="4"/>
      <c r="E2" s="4"/>
      <c r="F2" s="4"/>
      <c r="G2" s="156"/>
      <c r="H2" s="4"/>
      <c r="I2" s="4"/>
      <c r="J2" s="2"/>
      <c r="K2" s="2"/>
      <c r="L2" s="2"/>
      <c r="M2" s="2"/>
      <c r="N2" s="2"/>
      <c r="O2" s="2"/>
      <c r="P2" s="2"/>
      <c r="Q2" s="2"/>
      <c r="R2" s="2"/>
      <c r="S2" s="2"/>
    </row>
    <row r="3" spans="1:19" x14ac:dyDescent="0.25">
      <c r="A3" s="210">
        <f>'[1]PROGRAMA I'!A3:H3</f>
        <v>2021</v>
      </c>
      <c r="B3" s="232"/>
      <c r="C3" s="232"/>
      <c r="D3" s="232"/>
      <c r="E3" s="232"/>
      <c r="F3" s="232"/>
      <c r="G3" s="232"/>
      <c r="H3" s="232"/>
      <c r="I3" s="232"/>
      <c r="J3" s="2"/>
      <c r="K3" s="2"/>
      <c r="L3" s="2"/>
      <c r="M3" s="2"/>
      <c r="N3" s="2"/>
      <c r="O3" s="2"/>
      <c r="P3" s="2"/>
      <c r="Q3" s="2"/>
      <c r="R3" s="2"/>
      <c r="S3" s="2"/>
    </row>
    <row r="4" spans="1:19" x14ac:dyDescent="0.25">
      <c r="A4" s="5" t="s">
        <v>1</v>
      </c>
      <c r="B4" s="5"/>
      <c r="C4" s="5"/>
      <c r="D4" s="5"/>
      <c r="E4" s="5"/>
      <c r="F4" s="4"/>
      <c r="G4" s="156"/>
      <c r="H4" s="5"/>
      <c r="I4" s="5"/>
      <c r="J4" s="2"/>
      <c r="K4" s="2"/>
      <c r="L4" s="2"/>
      <c r="M4" s="2"/>
      <c r="N4" s="2"/>
      <c r="O4" s="2"/>
      <c r="P4" s="2"/>
      <c r="Q4" s="2"/>
      <c r="R4" s="2"/>
      <c r="S4" s="2"/>
    </row>
    <row r="5" spans="1:19" x14ac:dyDescent="0.25">
      <c r="A5" s="212" t="s">
        <v>268</v>
      </c>
      <c r="B5" s="232"/>
      <c r="C5" s="232"/>
      <c r="D5" s="232"/>
      <c r="E5" s="232"/>
      <c r="F5" s="232"/>
      <c r="G5" s="232"/>
      <c r="H5" s="232"/>
      <c r="I5" s="232"/>
      <c r="J5" s="2"/>
      <c r="K5" s="2"/>
      <c r="L5" s="2"/>
      <c r="M5" s="2"/>
      <c r="N5" s="2"/>
      <c r="O5" s="2"/>
      <c r="P5" s="2"/>
      <c r="Q5" s="2"/>
      <c r="R5" s="2"/>
      <c r="S5" s="2"/>
    </row>
    <row r="6" spans="1:19" x14ac:dyDescent="0.25">
      <c r="A6" s="5"/>
      <c r="B6" s="5"/>
      <c r="C6" s="5"/>
      <c r="D6" s="5"/>
      <c r="E6" s="5"/>
      <c r="F6" s="4"/>
      <c r="G6" s="156"/>
      <c r="H6" s="5"/>
      <c r="I6" s="5"/>
      <c r="J6" s="2"/>
      <c r="K6" s="2"/>
      <c r="L6" s="2"/>
      <c r="M6" s="2"/>
      <c r="N6" s="2"/>
      <c r="O6" s="2"/>
      <c r="P6" s="2"/>
      <c r="Q6" s="2"/>
      <c r="R6" s="2"/>
      <c r="S6" s="2"/>
    </row>
    <row r="7" spans="1:19" x14ac:dyDescent="0.25">
      <c r="A7" s="41" t="s">
        <v>269</v>
      </c>
      <c r="B7" s="41"/>
      <c r="C7" s="41"/>
      <c r="D7" s="41"/>
      <c r="E7" s="41"/>
      <c r="F7" s="41"/>
      <c r="G7" s="41"/>
      <c r="H7" s="41"/>
      <c r="I7" s="41"/>
      <c r="J7" s="41"/>
      <c r="K7" s="41"/>
      <c r="L7" s="41"/>
      <c r="M7" s="41"/>
      <c r="N7" s="41"/>
      <c r="O7" s="41"/>
      <c r="P7" s="41"/>
      <c r="Q7" s="41"/>
      <c r="R7" s="41"/>
      <c r="S7" s="41"/>
    </row>
    <row r="8" spans="1:19" x14ac:dyDescent="0.25">
      <c r="A8" s="41"/>
      <c r="B8" s="41"/>
      <c r="C8" s="41"/>
      <c r="D8" s="41"/>
      <c r="E8" s="41"/>
      <c r="F8" s="41"/>
      <c r="G8" s="41"/>
      <c r="H8" s="41"/>
      <c r="I8" s="41"/>
      <c r="J8" s="41"/>
      <c r="K8" s="41"/>
      <c r="L8" s="41"/>
      <c r="M8" s="41"/>
      <c r="N8" s="41"/>
      <c r="O8" s="41"/>
      <c r="P8" s="41"/>
      <c r="Q8" s="41"/>
      <c r="R8" s="41"/>
      <c r="S8" s="41"/>
    </row>
    <row r="9" spans="1:19" x14ac:dyDescent="0.25">
      <c r="A9" s="41" t="s">
        <v>270</v>
      </c>
      <c r="B9" s="41"/>
      <c r="C9" s="41"/>
      <c r="D9" s="41"/>
      <c r="E9" s="41"/>
      <c r="F9" s="41"/>
      <c r="G9" s="41"/>
      <c r="H9" s="41"/>
      <c r="I9" s="41"/>
      <c r="J9" s="41"/>
      <c r="K9" s="41"/>
      <c r="L9" s="41"/>
      <c r="M9" s="41"/>
      <c r="N9" s="41"/>
      <c r="O9" s="41"/>
      <c r="P9" s="41"/>
      <c r="Q9" s="41"/>
      <c r="R9" s="41"/>
      <c r="S9" s="41"/>
    </row>
    <row r="10" spans="1:19" ht="11" thickBot="1" x14ac:dyDescent="0.3">
      <c r="A10" s="41"/>
      <c r="B10" s="41"/>
      <c r="C10" s="41"/>
      <c r="D10" s="41"/>
      <c r="E10" s="41"/>
      <c r="F10" s="41"/>
      <c r="G10" s="41"/>
      <c r="H10" s="41"/>
      <c r="I10" s="41"/>
      <c r="J10" s="41"/>
      <c r="K10" s="41"/>
      <c r="L10" s="41"/>
      <c r="M10" s="41"/>
      <c r="N10" s="41"/>
      <c r="O10" s="41"/>
      <c r="P10" s="41"/>
      <c r="Q10" s="41"/>
      <c r="R10" s="41"/>
      <c r="S10" s="41"/>
    </row>
    <row r="11" spans="1:19" ht="21.5" thickBot="1" x14ac:dyDescent="0.3">
      <c r="A11" s="104" t="s">
        <v>2</v>
      </c>
      <c r="B11" s="105"/>
      <c r="C11" s="105"/>
      <c r="D11" s="235" t="s">
        <v>82</v>
      </c>
      <c r="E11" s="215"/>
      <c r="F11" s="215"/>
      <c r="G11" s="215"/>
      <c r="H11" s="215"/>
      <c r="I11" s="215"/>
      <c r="J11" s="215"/>
      <c r="K11" s="215"/>
      <c r="L11" s="215"/>
      <c r="M11" s="215"/>
      <c r="N11" s="215"/>
      <c r="O11" s="215"/>
      <c r="P11" s="215"/>
      <c r="Q11" s="215"/>
      <c r="R11" s="215"/>
      <c r="S11" s="216"/>
    </row>
    <row r="12" spans="1:19" ht="30" customHeight="1" thickBot="1" x14ac:dyDescent="0.3">
      <c r="A12" s="195" t="s">
        <v>4</v>
      </c>
      <c r="B12" s="200" t="s">
        <v>5</v>
      </c>
      <c r="C12" s="197" t="s">
        <v>6</v>
      </c>
      <c r="D12" s="236" t="s">
        <v>7</v>
      </c>
      <c r="E12" s="206" t="s">
        <v>8</v>
      </c>
      <c r="F12" s="207"/>
      <c r="G12" s="207"/>
      <c r="H12" s="208"/>
      <c r="I12" s="217" t="s">
        <v>9</v>
      </c>
      <c r="J12" s="218" t="s">
        <v>10</v>
      </c>
      <c r="K12" s="219"/>
      <c r="L12" s="219"/>
      <c r="M12" s="219"/>
      <c r="N12" s="220"/>
      <c r="O12" s="221" t="s">
        <v>11</v>
      </c>
      <c r="P12" s="221" t="s">
        <v>165</v>
      </c>
      <c r="Q12" s="221" t="s">
        <v>166</v>
      </c>
      <c r="R12" s="222" t="s">
        <v>13</v>
      </c>
      <c r="S12" s="223"/>
    </row>
    <row r="13" spans="1:19" ht="14.5" customHeight="1" thickBot="1" x14ac:dyDescent="0.3">
      <c r="A13" s="234"/>
      <c r="B13" s="201"/>
      <c r="C13" s="198"/>
      <c r="D13" s="237"/>
      <c r="E13" s="199"/>
      <c r="F13" s="209"/>
      <c r="G13" s="209"/>
      <c r="H13" s="205"/>
      <c r="I13" s="201"/>
      <c r="J13" s="224" t="s">
        <v>84</v>
      </c>
      <c r="K13" s="6" t="s">
        <v>15</v>
      </c>
      <c r="L13" s="224" t="s">
        <v>85</v>
      </c>
      <c r="M13" s="6" t="s">
        <v>15</v>
      </c>
      <c r="N13" s="226" t="s">
        <v>17</v>
      </c>
      <c r="O13" s="201"/>
      <c r="P13" s="201"/>
      <c r="Q13" s="201"/>
      <c r="R13" s="221" t="s">
        <v>18</v>
      </c>
      <c r="S13" s="228" t="s">
        <v>19</v>
      </c>
    </row>
    <row r="14" spans="1:19" ht="33" customHeight="1" thickBot="1" x14ac:dyDescent="0.3">
      <c r="A14" s="106" t="s">
        <v>20</v>
      </c>
      <c r="B14" s="202"/>
      <c r="C14" s="199"/>
      <c r="D14" s="238"/>
      <c r="E14" s="7" t="s">
        <v>21</v>
      </c>
      <c r="F14" s="173" t="s">
        <v>398</v>
      </c>
      <c r="G14" s="45" t="s">
        <v>305</v>
      </c>
      <c r="H14" s="9" t="s">
        <v>22</v>
      </c>
      <c r="I14" s="202"/>
      <c r="J14" s="225"/>
      <c r="K14" s="10"/>
      <c r="L14" s="225"/>
      <c r="M14" s="10"/>
      <c r="N14" s="227"/>
      <c r="O14" s="202"/>
      <c r="P14" s="202"/>
      <c r="Q14" s="202"/>
      <c r="R14" s="202"/>
      <c r="S14" s="229"/>
    </row>
    <row r="15" spans="1:19" ht="60.65" customHeight="1" x14ac:dyDescent="0.25">
      <c r="A15" s="159" t="s">
        <v>34</v>
      </c>
      <c r="B15" s="160"/>
      <c r="C15" s="161"/>
      <c r="D15" s="162" t="s">
        <v>99</v>
      </c>
      <c r="E15" s="163" t="s">
        <v>54</v>
      </c>
      <c r="F15" s="164">
        <v>41117</v>
      </c>
      <c r="G15" s="164" t="s">
        <v>352</v>
      </c>
      <c r="H15" s="145" t="s">
        <v>167</v>
      </c>
      <c r="I15" s="145" t="s">
        <v>168</v>
      </c>
      <c r="J15" s="165">
        <v>50</v>
      </c>
      <c r="K15" s="16">
        <f t="shared" ref="K15:K60" si="0">IF(OR(J15=0),0,(J15/(J15+L15)))</f>
        <v>0.5</v>
      </c>
      <c r="L15" s="17">
        <v>50</v>
      </c>
      <c r="M15" s="16">
        <f t="shared" ref="M15:M60" si="1">IF(OR(L15=0),0,(L15/(J15+L15)))</f>
        <v>0.5</v>
      </c>
      <c r="N15" s="73">
        <f t="shared" ref="N15:N60" si="2">K15+M15</f>
        <v>1</v>
      </c>
      <c r="O15" s="96" t="s">
        <v>90</v>
      </c>
      <c r="P15" s="101" t="s">
        <v>169</v>
      </c>
      <c r="Q15" s="102" t="s">
        <v>170</v>
      </c>
      <c r="R15" s="103">
        <v>14070723.835000001</v>
      </c>
      <c r="S15" s="148">
        <v>14070723.835000001</v>
      </c>
    </row>
    <row r="16" spans="1:19" ht="70" x14ac:dyDescent="0.25">
      <c r="A16" s="159" t="s">
        <v>34</v>
      </c>
      <c r="B16" s="160"/>
      <c r="C16" s="161"/>
      <c r="D16" s="162" t="s">
        <v>171</v>
      </c>
      <c r="E16" s="163" t="s">
        <v>54</v>
      </c>
      <c r="F16" s="164">
        <v>41118</v>
      </c>
      <c r="G16" s="164" t="s">
        <v>353</v>
      </c>
      <c r="H16" s="145" t="s">
        <v>172</v>
      </c>
      <c r="I16" s="145" t="s">
        <v>173</v>
      </c>
      <c r="J16" s="165">
        <v>100</v>
      </c>
      <c r="K16" s="16">
        <f t="shared" si="0"/>
        <v>1</v>
      </c>
      <c r="L16" s="15"/>
      <c r="M16" s="16">
        <f t="shared" si="1"/>
        <v>0</v>
      </c>
      <c r="N16" s="73">
        <f t="shared" si="2"/>
        <v>1</v>
      </c>
      <c r="O16" s="96" t="s">
        <v>90</v>
      </c>
      <c r="P16" s="101" t="s">
        <v>169</v>
      </c>
      <c r="Q16" s="101" t="s">
        <v>174</v>
      </c>
      <c r="R16" s="103">
        <v>6207258.0599999996</v>
      </c>
      <c r="S16" s="148">
        <v>6207258.0599999996</v>
      </c>
    </row>
    <row r="17" spans="1:19" ht="70" x14ac:dyDescent="0.25">
      <c r="A17" s="159" t="s">
        <v>34</v>
      </c>
      <c r="B17" s="160"/>
      <c r="C17" s="161"/>
      <c r="D17" s="162" t="s">
        <v>110</v>
      </c>
      <c r="E17" s="163" t="s">
        <v>54</v>
      </c>
      <c r="F17" s="164">
        <v>41119</v>
      </c>
      <c r="G17" s="164" t="s">
        <v>354</v>
      </c>
      <c r="H17" s="145" t="s">
        <v>111</v>
      </c>
      <c r="I17" s="145" t="s">
        <v>112</v>
      </c>
      <c r="J17" s="165">
        <v>50</v>
      </c>
      <c r="K17" s="16">
        <f t="shared" si="0"/>
        <v>0.5</v>
      </c>
      <c r="L17" s="15">
        <v>50</v>
      </c>
      <c r="M17" s="16">
        <f t="shared" si="1"/>
        <v>0.5</v>
      </c>
      <c r="N17" s="73">
        <f t="shared" si="2"/>
        <v>1</v>
      </c>
      <c r="O17" s="96" t="s">
        <v>90</v>
      </c>
      <c r="P17" s="101" t="s">
        <v>169</v>
      </c>
      <c r="Q17" s="102" t="s">
        <v>175</v>
      </c>
      <c r="R17" s="103">
        <v>6154418.0999999996</v>
      </c>
      <c r="S17" s="148">
        <v>6154418.0999999996</v>
      </c>
    </row>
    <row r="18" spans="1:19" ht="60" x14ac:dyDescent="0.25">
      <c r="A18" s="159" t="s">
        <v>34</v>
      </c>
      <c r="B18" s="160"/>
      <c r="C18" s="161"/>
      <c r="D18" s="162" t="s">
        <v>176</v>
      </c>
      <c r="E18" s="163" t="s">
        <v>54</v>
      </c>
      <c r="F18" s="164">
        <v>41120</v>
      </c>
      <c r="G18" s="164" t="s">
        <v>355</v>
      </c>
      <c r="H18" s="145" t="s">
        <v>177</v>
      </c>
      <c r="I18" s="145" t="s">
        <v>178</v>
      </c>
      <c r="J18" s="165"/>
      <c r="K18" s="16">
        <f t="shared" si="0"/>
        <v>0</v>
      </c>
      <c r="L18" s="15">
        <v>100</v>
      </c>
      <c r="M18" s="16">
        <f t="shared" si="1"/>
        <v>1</v>
      </c>
      <c r="N18" s="73">
        <f t="shared" si="2"/>
        <v>1</v>
      </c>
      <c r="O18" s="96" t="s">
        <v>90</v>
      </c>
      <c r="P18" s="101" t="s">
        <v>169</v>
      </c>
      <c r="Q18" s="102" t="s">
        <v>179</v>
      </c>
      <c r="R18" s="103"/>
      <c r="S18" s="148">
        <v>6225356.9400000004</v>
      </c>
    </row>
    <row r="19" spans="1:19" ht="60" x14ac:dyDescent="0.3">
      <c r="A19" s="159" t="s">
        <v>34</v>
      </c>
      <c r="B19" s="160"/>
      <c r="C19" s="161"/>
      <c r="D19" s="162" t="s">
        <v>180</v>
      </c>
      <c r="E19" s="163" t="s">
        <v>54</v>
      </c>
      <c r="F19" s="164">
        <v>41121</v>
      </c>
      <c r="G19" s="164" t="s">
        <v>356</v>
      </c>
      <c r="H19" s="145" t="s">
        <v>181</v>
      </c>
      <c r="I19" s="145" t="s">
        <v>182</v>
      </c>
      <c r="J19" s="165">
        <v>100</v>
      </c>
      <c r="K19" s="16">
        <f t="shared" si="0"/>
        <v>1</v>
      </c>
      <c r="L19" s="15"/>
      <c r="M19" s="16">
        <f t="shared" si="1"/>
        <v>0</v>
      </c>
      <c r="N19" s="73">
        <f t="shared" si="2"/>
        <v>1</v>
      </c>
      <c r="O19" s="96" t="s">
        <v>183</v>
      </c>
      <c r="P19" s="101" t="s">
        <v>169</v>
      </c>
      <c r="Q19" s="101" t="s">
        <v>175</v>
      </c>
      <c r="R19" s="147">
        <v>3295402.1</v>
      </c>
      <c r="S19" s="148"/>
    </row>
    <row r="20" spans="1:19" ht="70" x14ac:dyDescent="0.25">
      <c r="A20" s="166" t="s">
        <v>34</v>
      </c>
      <c r="B20" s="160"/>
      <c r="C20" s="161"/>
      <c r="D20" s="162" t="s">
        <v>133</v>
      </c>
      <c r="E20" s="163" t="s">
        <v>54</v>
      </c>
      <c r="F20" s="164">
        <v>41122</v>
      </c>
      <c r="G20" s="164" t="s">
        <v>357</v>
      </c>
      <c r="H20" s="145" t="s">
        <v>184</v>
      </c>
      <c r="I20" s="145" t="s">
        <v>185</v>
      </c>
      <c r="J20" s="165">
        <v>50</v>
      </c>
      <c r="K20" s="16">
        <f t="shared" si="0"/>
        <v>0.5</v>
      </c>
      <c r="L20" s="15">
        <v>50</v>
      </c>
      <c r="M20" s="16">
        <f t="shared" si="1"/>
        <v>0.5</v>
      </c>
      <c r="N20" s="73">
        <f t="shared" si="2"/>
        <v>1</v>
      </c>
      <c r="O20" s="96" t="s">
        <v>131</v>
      </c>
      <c r="P20" s="101" t="s">
        <v>169</v>
      </c>
      <c r="Q20" s="101" t="s">
        <v>186</v>
      </c>
      <c r="R20" s="103">
        <v>16500000</v>
      </c>
      <c r="S20" s="148">
        <v>16500000</v>
      </c>
    </row>
    <row r="21" spans="1:19" ht="70" x14ac:dyDescent="0.25">
      <c r="A21" s="166" t="s">
        <v>34</v>
      </c>
      <c r="B21" s="160"/>
      <c r="C21" s="161"/>
      <c r="D21" s="162" t="s">
        <v>133</v>
      </c>
      <c r="E21" s="163" t="s">
        <v>54</v>
      </c>
      <c r="F21" s="164">
        <v>41123</v>
      </c>
      <c r="G21" s="164" t="s">
        <v>358</v>
      </c>
      <c r="H21" s="145" t="s">
        <v>187</v>
      </c>
      <c r="I21" s="145" t="s">
        <v>188</v>
      </c>
      <c r="J21" s="165">
        <v>50</v>
      </c>
      <c r="K21" s="16">
        <f t="shared" si="0"/>
        <v>0.5</v>
      </c>
      <c r="L21" s="15">
        <v>50</v>
      </c>
      <c r="M21" s="16">
        <f t="shared" si="1"/>
        <v>0.5</v>
      </c>
      <c r="N21" s="73">
        <f t="shared" si="2"/>
        <v>1</v>
      </c>
      <c r="O21" s="96" t="s">
        <v>131</v>
      </c>
      <c r="P21" s="101" t="s">
        <v>169</v>
      </c>
      <c r="Q21" s="101" t="s">
        <v>186</v>
      </c>
      <c r="R21" s="103">
        <v>5000000</v>
      </c>
      <c r="S21" s="148">
        <v>5000000</v>
      </c>
    </row>
    <row r="22" spans="1:19" ht="60" x14ac:dyDescent="0.25">
      <c r="A22" s="166" t="s">
        <v>34</v>
      </c>
      <c r="B22" s="160"/>
      <c r="C22" s="161"/>
      <c r="D22" s="167" t="s">
        <v>99</v>
      </c>
      <c r="E22" s="168" t="s">
        <v>54</v>
      </c>
      <c r="F22" s="164">
        <v>41124</v>
      </c>
      <c r="G22" s="164" t="s">
        <v>359</v>
      </c>
      <c r="H22" s="145" t="s">
        <v>189</v>
      </c>
      <c r="I22" s="137" t="s">
        <v>109</v>
      </c>
      <c r="J22" s="165"/>
      <c r="K22" s="16">
        <f t="shared" si="0"/>
        <v>0</v>
      </c>
      <c r="L22" s="15">
        <v>100</v>
      </c>
      <c r="M22" s="16">
        <f t="shared" si="1"/>
        <v>1</v>
      </c>
      <c r="N22" s="73">
        <f t="shared" si="2"/>
        <v>1</v>
      </c>
      <c r="O22" s="96" t="s">
        <v>90</v>
      </c>
      <c r="P22" s="96" t="s">
        <v>169</v>
      </c>
      <c r="Q22" s="102" t="s">
        <v>170</v>
      </c>
      <c r="R22" s="103"/>
      <c r="S22" s="108">
        <v>14708395.210000001</v>
      </c>
    </row>
    <row r="23" spans="1:19" ht="60" x14ac:dyDescent="0.25">
      <c r="A23" s="169" t="s">
        <v>23</v>
      </c>
      <c r="B23" s="170"/>
      <c r="C23" s="170"/>
      <c r="D23" s="167" t="s">
        <v>190</v>
      </c>
      <c r="E23" s="163" t="s">
        <v>25</v>
      </c>
      <c r="F23" s="164">
        <v>51125</v>
      </c>
      <c r="G23" s="242" t="s">
        <v>360</v>
      </c>
      <c r="H23" s="145" t="s">
        <v>191</v>
      </c>
      <c r="I23" s="137" t="s">
        <v>192</v>
      </c>
      <c r="J23" s="165">
        <v>50</v>
      </c>
      <c r="K23" s="16">
        <f t="shared" si="0"/>
        <v>0.5</v>
      </c>
      <c r="L23" s="15">
        <v>50</v>
      </c>
      <c r="M23" s="16">
        <f t="shared" si="1"/>
        <v>0.5</v>
      </c>
      <c r="N23" s="73">
        <f t="shared" si="2"/>
        <v>1</v>
      </c>
      <c r="O23" s="96" t="s">
        <v>138</v>
      </c>
      <c r="P23" s="96" t="s">
        <v>193</v>
      </c>
      <c r="Q23" s="96" t="s">
        <v>194</v>
      </c>
      <c r="R23" s="103">
        <v>74426368.049999997</v>
      </c>
      <c r="S23" s="148">
        <v>74426367</v>
      </c>
    </row>
    <row r="24" spans="1:19" ht="60" x14ac:dyDescent="0.25">
      <c r="A24" s="169" t="s">
        <v>23</v>
      </c>
      <c r="B24" s="170"/>
      <c r="C24" s="170"/>
      <c r="D24" s="167" t="s">
        <v>190</v>
      </c>
      <c r="E24" s="163" t="s">
        <v>25</v>
      </c>
      <c r="F24" s="164">
        <v>51126</v>
      </c>
      <c r="G24" s="164" t="s">
        <v>361</v>
      </c>
      <c r="H24" s="145" t="s">
        <v>195</v>
      </c>
      <c r="I24" s="137" t="s">
        <v>192</v>
      </c>
      <c r="J24" s="165">
        <v>50</v>
      </c>
      <c r="K24" s="16">
        <f t="shared" si="0"/>
        <v>0.5</v>
      </c>
      <c r="L24" s="15">
        <v>50</v>
      </c>
      <c r="M24" s="16">
        <f t="shared" si="1"/>
        <v>0.5</v>
      </c>
      <c r="N24" s="73">
        <f t="shared" si="2"/>
        <v>1</v>
      </c>
      <c r="O24" s="96" t="s">
        <v>183</v>
      </c>
      <c r="P24" s="96" t="s">
        <v>193</v>
      </c>
      <c r="Q24" s="96" t="s">
        <v>194</v>
      </c>
      <c r="R24" s="103">
        <v>8180000</v>
      </c>
      <c r="S24" s="148">
        <v>8180000</v>
      </c>
    </row>
    <row r="25" spans="1:19" ht="60" x14ac:dyDescent="0.25">
      <c r="A25" s="169" t="s">
        <v>23</v>
      </c>
      <c r="B25" s="170"/>
      <c r="C25" s="170"/>
      <c r="D25" s="167" t="s">
        <v>190</v>
      </c>
      <c r="E25" s="163" t="s">
        <v>25</v>
      </c>
      <c r="F25" s="164">
        <v>51127</v>
      </c>
      <c r="G25" s="164" t="s">
        <v>362</v>
      </c>
      <c r="H25" s="145" t="s">
        <v>196</v>
      </c>
      <c r="I25" s="137" t="s">
        <v>192</v>
      </c>
      <c r="J25" s="165">
        <v>50</v>
      </c>
      <c r="K25" s="16">
        <f t="shared" si="0"/>
        <v>0.5</v>
      </c>
      <c r="L25" s="15">
        <v>50</v>
      </c>
      <c r="M25" s="16">
        <f t="shared" si="1"/>
        <v>0.5</v>
      </c>
      <c r="N25" s="73">
        <f t="shared" si="2"/>
        <v>1</v>
      </c>
      <c r="O25" s="96" t="s">
        <v>183</v>
      </c>
      <c r="P25" s="96" t="s">
        <v>193</v>
      </c>
      <c r="Q25" s="96" t="s">
        <v>194</v>
      </c>
      <c r="R25" s="103">
        <v>4495000</v>
      </c>
      <c r="S25" s="148">
        <v>4495000</v>
      </c>
    </row>
    <row r="26" spans="1:19" ht="70" x14ac:dyDescent="0.25">
      <c r="A26" s="169" t="s">
        <v>23</v>
      </c>
      <c r="B26" s="170"/>
      <c r="C26" s="170"/>
      <c r="D26" s="167" t="s">
        <v>190</v>
      </c>
      <c r="E26" s="163" t="s">
        <v>25</v>
      </c>
      <c r="F26" s="164">
        <v>51128</v>
      </c>
      <c r="G26" s="164" t="s">
        <v>363</v>
      </c>
      <c r="H26" s="145" t="s">
        <v>197</v>
      </c>
      <c r="I26" s="137" t="s">
        <v>192</v>
      </c>
      <c r="J26" s="165">
        <v>50</v>
      </c>
      <c r="K26" s="16">
        <f t="shared" si="0"/>
        <v>0.5</v>
      </c>
      <c r="L26" s="15">
        <v>50</v>
      </c>
      <c r="M26" s="16">
        <f t="shared" si="1"/>
        <v>0.5</v>
      </c>
      <c r="N26" s="73">
        <f t="shared" si="2"/>
        <v>1</v>
      </c>
      <c r="O26" s="96" t="s">
        <v>198</v>
      </c>
      <c r="P26" s="96" t="s">
        <v>193</v>
      </c>
      <c r="Q26" s="96" t="s">
        <v>194</v>
      </c>
      <c r="R26" s="103">
        <v>19991996.5</v>
      </c>
      <c r="S26" s="148">
        <v>19991996.5</v>
      </c>
    </row>
    <row r="27" spans="1:19" ht="70" x14ac:dyDescent="0.25">
      <c r="A27" s="169" t="s">
        <v>121</v>
      </c>
      <c r="B27" s="170"/>
      <c r="C27" s="170"/>
      <c r="D27" s="167" t="s">
        <v>122</v>
      </c>
      <c r="E27" s="163" t="s">
        <v>54</v>
      </c>
      <c r="F27" s="164">
        <v>2124</v>
      </c>
      <c r="G27" s="164" t="s">
        <v>364</v>
      </c>
      <c r="H27" s="145" t="s">
        <v>199</v>
      </c>
      <c r="I27" s="137" t="s">
        <v>192</v>
      </c>
      <c r="J27" s="165">
        <v>50</v>
      </c>
      <c r="K27" s="16">
        <f t="shared" si="0"/>
        <v>0.5</v>
      </c>
      <c r="L27" s="15">
        <v>50</v>
      </c>
      <c r="M27" s="16">
        <f t="shared" si="1"/>
        <v>0.5</v>
      </c>
      <c r="N27" s="73">
        <f t="shared" si="2"/>
        <v>1</v>
      </c>
      <c r="O27" s="96" t="s">
        <v>198</v>
      </c>
      <c r="P27" s="96" t="s">
        <v>193</v>
      </c>
      <c r="Q27" s="96" t="s">
        <v>194</v>
      </c>
      <c r="R27" s="103">
        <v>8156317</v>
      </c>
      <c r="S27" s="148">
        <v>8156317</v>
      </c>
    </row>
    <row r="28" spans="1:19" ht="70" x14ac:dyDescent="0.25">
      <c r="A28" s="169" t="s">
        <v>121</v>
      </c>
      <c r="B28" s="170"/>
      <c r="C28" s="170"/>
      <c r="D28" s="167" t="s">
        <v>122</v>
      </c>
      <c r="E28" s="163" t="s">
        <v>25</v>
      </c>
      <c r="F28" s="164">
        <v>2125</v>
      </c>
      <c r="G28" s="164" t="s">
        <v>365</v>
      </c>
      <c r="H28" s="145" t="s">
        <v>200</v>
      </c>
      <c r="I28" s="137" t="s">
        <v>192</v>
      </c>
      <c r="J28" s="165">
        <v>50</v>
      </c>
      <c r="K28" s="16">
        <f t="shared" si="0"/>
        <v>0.5</v>
      </c>
      <c r="L28" s="15">
        <v>50</v>
      </c>
      <c r="M28" s="16">
        <f t="shared" si="1"/>
        <v>0.5</v>
      </c>
      <c r="N28" s="73">
        <f t="shared" si="2"/>
        <v>1</v>
      </c>
      <c r="O28" s="96" t="s">
        <v>183</v>
      </c>
      <c r="P28" s="96" t="s">
        <v>193</v>
      </c>
      <c r="Q28" s="96" t="s">
        <v>194</v>
      </c>
      <c r="R28" s="103">
        <v>23900000</v>
      </c>
      <c r="S28" s="148">
        <v>23900000</v>
      </c>
    </row>
    <row r="29" spans="1:19" ht="70" x14ac:dyDescent="0.25">
      <c r="A29" s="169" t="s">
        <v>121</v>
      </c>
      <c r="B29" s="170"/>
      <c r="C29" s="170"/>
      <c r="D29" s="167" t="s">
        <v>122</v>
      </c>
      <c r="E29" s="163" t="s">
        <v>54</v>
      </c>
      <c r="F29" s="164">
        <v>2126</v>
      </c>
      <c r="G29" s="164" t="s">
        <v>366</v>
      </c>
      <c r="H29" s="145" t="s">
        <v>201</v>
      </c>
      <c r="I29" s="137" t="s">
        <v>192</v>
      </c>
      <c r="J29" s="165">
        <v>50</v>
      </c>
      <c r="K29" s="16">
        <f t="shared" si="0"/>
        <v>0.5</v>
      </c>
      <c r="L29" s="15">
        <v>50</v>
      </c>
      <c r="M29" s="16">
        <f t="shared" si="1"/>
        <v>0.5</v>
      </c>
      <c r="N29" s="73">
        <f t="shared" si="2"/>
        <v>1</v>
      </c>
      <c r="O29" s="96" t="s">
        <v>202</v>
      </c>
      <c r="P29" s="96" t="s">
        <v>193</v>
      </c>
      <c r="Q29" s="96" t="s">
        <v>194</v>
      </c>
      <c r="R29" s="103">
        <v>1550000</v>
      </c>
      <c r="S29" s="148">
        <v>1550000</v>
      </c>
    </row>
    <row r="30" spans="1:19" ht="70" x14ac:dyDescent="0.25">
      <c r="A30" s="169" t="s">
        <v>121</v>
      </c>
      <c r="B30" s="170"/>
      <c r="C30" s="170"/>
      <c r="D30" s="167" t="s">
        <v>122</v>
      </c>
      <c r="E30" s="163" t="s">
        <v>54</v>
      </c>
      <c r="F30" s="164">
        <v>2127</v>
      </c>
      <c r="G30" s="164" t="s">
        <v>367</v>
      </c>
      <c r="H30" s="145" t="s">
        <v>203</v>
      </c>
      <c r="I30" s="137" t="s">
        <v>204</v>
      </c>
      <c r="J30" s="165">
        <v>50</v>
      </c>
      <c r="K30" s="16">
        <f t="shared" si="0"/>
        <v>0.5</v>
      </c>
      <c r="L30" s="15">
        <v>50</v>
      </c>
      <c r="M30" s="16">
        <f t="shared" si="1"/>
        <v>0.5</v>
      </c>
      <c r="N30" s="73">
        <f t="shared" si="2"/>
        <v>1</v>
      </c>
      <c r="O30" s="96" t="s">
        <v>205</v>
      </c>
      <c r="P30" s="96" t="s">
        <v>193</v>
      </c>
      <c r="Q30" s="96" t="s">
        <v>194</v>
      </c>
      <c r="R30" s="103">
        <v>22404211</v>
      </c>
      <c r="S30" s="148">
        <v>22404211</v>
      </c>
    </row>
    <row r="31" spans="1:19" ht="70" x14ac:dyDescent="0.25">
      <c r="A31" s="169" t="s">
        <v>121</v>
      </c>
      <c r="B31" s="170"/>
      <c r="C31" s="170"/>
      <c r="D31" s="167" t="s">
        <v>122</v>
      </c>
      <c r="E31" s="163" t="s">
        <v>54</v>
      </c>
      <c r="F31" s="164">
        <v>2128</v>
      </c>
      <c r="G31" s="164" t="s">
        <v>368</v>
      </c>
      <c r="H31" s="145" t="s">
        <v>206</v>
      </c>
      <c r="I31" s="137" t="s">
        <v>192</v>
      </c>
      <c r="J31" s="165">
        <v>0</v>
      </c>
      <c r="K31" s="16">
        <f t="shared" si="0"/>
        <v>0</v>
      </c>
      <c r="L31" s="15">
        <v>100</v>
      </c>
      <c r="M31" s="16">
        <f t="shared" si="1"/>
        <v>1</v>
      </c>
      <c r="N31" s="73">
        <f t="shared" si="2"/>
        <v>1</v>
      </c>
      <c r="O31" s="96" t="s">
        <v>202</v>
      </c>
      <c r="P31" s="96" t="s">
        <v>193</v>
      </c>
      <c r="Q31" s="96" t="s">
        <v>194</v>
      </c>
      <c r="R31" s="103"/>
      <c r="S31" s="148">
        <v>130000000</v>
      </c>
    </row>
    <row r="32" spans="1:19" ht="70" x14ac:dyDescent="0.25">
      <c r="A32" s="169" t="s">
        <v>121</v>
      </c>
      <c r="B32" s="170"/>
      <c r="C32" s="170"/>
      <c r="D32" s="167" t="s">
        <v>122</v>
      </c>
      <c r="E32" s="163" t="s">
        <v>54</v>
      </c>
      <c r="F32" s="164">
        <v>2129</v>
      </c>
      <c r="G32" s="164" t="s">
        <v>369</v>
      </c>
      <c r="H32" s="145" t="s">
        <v>207</v>
      </c>
      <c r="I32" s="137" t="s">
        <v>192</v>
      </c>
      <c r="J32" s="165">
        <v>100</v>
      </c>
      <c r="K32" s="16">
        <f t="shared" si="0"/>
        <v>1</v>
      </c>
      <c r="L32" s="15"/>
      <c r="M32" s="16">
        <f t="shared" si="1"/>
        <v>0</v>
      </c>
      <c r="N32" s="73">
        <f t="shared" si="2"/>
        <v>1</v>
      </c>
      <c r="O32" s="96" t="s">
        <v>202</v>
      </c>
      <c r="P32" s="96" t="s">
        <v>208</v>
      </c>
      <c r="Q32" s="96" t="s">
        <v>194</v>
      </c>
      <c r="R32" s="103">
        <v>9744322.7600000054</v>
      </c>
      <c r="S32" s="148"/>
    </row>
    <row r="33" spans="1:19" ht="70" x14ac:dyDescent="0.25">
      <c r="A33" s="169" t="s">
        <v>121</v>
      </c>
      <c r="B33" s="170"/>
      <c r="C33" s="170"/>
      <c r="D33" s="167" t="s">
        <v>122</v>
      </c>
      <c r="E33" s="163" t="s">
        <v>54</v>
      </c>
      <c r="F33" s="164">
        <v>21210</v>
      </c>
      <c r="G33" s="164" t="s">
        <v>370</v>
      </c>
      <c r="H33" s="145" t="s">
        <v>209</v>
      </c>
      <c r="I33" s="137" t="s">
        <v>192</v>
      </c>
      <c r="J33" s="165"/>
      <c r="K33" s="16">
        <f t="shared" si="0"/>
        <v>0</v>
      </c>
      <c r="L33" s="15">
        <v>100</v>
      </c>
      <c r="M33" s="16">
        <f t="shared" si="1"/>
        <v>1</v>
      </c>
      <c r="N33" s="73">
        <f t="shared" si="2"/>
        <v>1</v>
      </c>
      <c r="O33" s="96" t="s">
        <v>202</v>
      </c>
      <c r="P33" s="96" t="s">
        <v>210</v>
      </c>
      <c r="Q33" s="96" t="s">
        <v>194</v>
      </c>
      <c r="R33" s="103"/>
      <c r="S33" s="148">
        <v>15564596.640999999</v>
      </c>
    </row>
    <row r="34" spans="1:19" ht="70" x14ac:dyDescent="0.25">
      <c r="A34" s="169" t="s">
        <v>121</v>
      </c>
      <c r="B34" s="170"/>
      <c r="C34" s="170"/>
      <c r="D34" s="167" t="s">
        <v>122</v>
      </c>
      <c r="E34" s="163" t="s">
        <v>54</v>
      </c>
      <c r="F34" s="164">
        <v>21211</v>
      </c>
      <c r="G34" s="164" t="s">
        <v>371</v>
      </c>
      <c r="H34" s="145" t="s">
        <v>211</v>
      </c>
      <c r="I34" s="137" t="s">
        <v>192</v>
      </c>
      <c r="J34" s="165">
        <v>50</v>
      </c>
      <c r="K34" s="16">
        <f t="shared" si="0"/>
        <v>0.5</v>
      </c>
      <c r="L34" s="15">
        <v>50</v>
      </c>
      <c r="M34" s="16">
        <f t="shared" si="1"/>
        <v>0.5</v>
      </c>
      <c r="N34" s="73">
        <f t="shared" si="2"/>
        <v>1</v>
      </c>
      <c r="O34" s="96" t="s">
        <v>202</v>
      </c>
      <c r="P34" s="96" t="s">
        <v>212</v>
      </c>
      <c r="Q34" s="96" t="s">
        <v>194</v>
      </c>
      <c r="R34" s="103">
        <v>25000000</v>
      </c>
      <c r="S34" s="148">
        <v>25000000</v>
      </c>
    </row>
    <row r="35" spans="1:19" ht="70" x14ac:dyDescent="0.25">
      <c r="A35" s="169" t="s">
        <v>121</v>
      </c>
      <c r="B35" s="170"/>
      <c r="C35" s="170"/>
      <c r="D35" s="167" t="s">
        <v>122</v>
      </c>
      <c r="E35" s="163" t="s">
        <v>54</v>
      </c>
      <c r="F35" s="164">
        <v>21212</v>
      </c>
      <c r="G35" s="164" t="s">
        <v>372</v>
      </c>
      <c r="H35" s="145" t="s">
        <v>213</v>
      </c>
      <c r="I35" s="137" t="s">
        <v>192</v>
      </c>
      <c r="J35" s="165"/>
      <c r="K35" s="16">
        <f t="shared" si="0"/>
        <v>0</v>
      </c>
      <c r="L35" s="15">
        <v>100</v>
      </c>
      <c r="M35" s="16">
        <f t="shared" si="1"/>
        <v>1</v>
      </c>
      <c r="N35" s="73">
        <f t="shared" si="2"/>
        <v>1</v>
      </c>
      <c r="O35" s="96" t="s">
        <v>202</v>
      </c>
      <c r="P35" s="96" t="s">
        <v>214</v>
      </c>
      <c r="Q35" s="96" t="s">
        <v>194</v>
      </c>
      <c r="R35" s="103"/>
      <c r="S35" s="148">
        <v>20008467.891720001</v>
      </c>
    </row>
    <row r="36" spans="1:19" ht="70" x14ac:dyDescent="0.25">
      <c r="A36" s="169" t="s">
        <v>121</v>
      </c>
      <c r="B36" s="170"/>
      <c r="C36" s="170"/>
      <c r="D36" s="167" t="s">
        <v>122</v>
      </c>
      <c r="E36" s="163" t="s">
        <v>54</v>
      </c>
      <c r="F36" s="164">
        <v>21213</v>
      </c>
      <c r="G36" s="164" t="s">
        <v>373</v>
      </c>
      <c r="H36" s="145" t="s">
        <v>215</v>
      </c>
      <c r="I36" s="137" t="s">
        <v>192</v>
      </c>
      <c r="J36" s="165"/>
      <c r="K36" s="16">
        <f t="shared" si="0"/>
        <v>0</v>
      </c>
      <c r="L36" s="15">
        <v>100</v>
      </c>
      <c r="M36" s="16">
        <f t="shared" si="1"/>
        <v>1</v>
      </c>
      <c r="N36" s="73">
        <f t="shared" si="2"/>
        <v>1</v>
      </c>
      <c r="O36" s="96" t="s">
        <v>202</v>
      </c>
      <c r="P36" s="96" t="s">
        <v>216</v>
      </c>
      <c r="Q36" s="96" t="s">
        <v>194</v>
      </c>
      <c r="R36" s="103"/>
      <c r="S36" s="148">
        <v>59797045.61023698</v>
      </c>
    </row>
    <row r="37" spans="1:19" ht="70" x14ac:dyDescent="0.25">
      <c r="A37" s="169" t="s">
        <v>121</v>
      </c>
      <c r="B37" s="170"/>
      <c r="C37" s="170"/>
      <c r="D37" s="167" t="s">
        <v>122</v>
      </c>
      <c r="E37" s="163" t="s">
        <v>54</v>
      </c>
      <c r="F37" s="164">
        <v>21214</v>
      </c>
      <c r="G37" s="164" t="s">
        <v>374</v>
      </c>
      <c r="H37" s="145" t="s">
        <v>217</v>
      </c>
      <c r="I37" s="137" t="s">
        <v>192</v>
      </c>
      <c r="J37" s="165"/>
      <c r="K37" s="16">
        <f t="shared" si="0"/>
        <v>0</v>
      </c>
      <c r="L37" s="15">
        <v>100</v>
      </c>
      <c r="M37" s="16">
        <f t="shared" si="1"/>
        <v>1</v>
      </c>
      <c r="N37" s="73">
        <f t="shared" si="2"/>
        <v>1</v>
      </c>
      <c r="O37" s="96" t="s">
        <v>202</v>
      </c>
      <c r="P37" s="96" t="s">
        <v>218</v>
      </c>
      <c r="Q37" s="96" t="s">
        <v>194</v>
      </c>
      <c r="R37" s="103"/>
      <c r="S37" s="148">
        <v>12591072.84375</v>
      </c>
    </row>
    <row r="38" spans="1:19" ht="70" x14ac:dyDescent="0.25">
      <c r="A38" s="169" t="s">
        <v>121</v>
      </c>
      <c r="B38" s="170"/>
      <c r="C38" s="170"/>
      <c r="D38" s="167" t="s">
        <v>122</v>
      </c>
      <c r="E38" s="163" t="s">
        <v>54</v>
      </c>
      <c r="F38" s="164">
        <v>21215</v>
      </c>
      <c r="G38" s="164" t="s">
        <v>375</v>
      </c>
      <c r="H38" s="145" t="s">
        <v>219</v>
      </c>
      <c r="I38" s="137" t="s">
        <v>192</v>
      </c>
      <c r="J38" s="165"/>
      <c r="K38" s="16">
        <f t="shared" si="0"/>
        <v>0</v>
      </c>
      <c r="L38" s="15">
        <v>100</v>
      </c>
      <c r="M38" s="16">
        <f t="shared" si="1"/>
        <v>1</v>
      </c>
      <c r="N38" s="73">
        <f t="shared" si="2"/>
        <v>1</v>
      </c>
      <c r="O38" s="96" t="s">
        <v>202</v>
      </c>
      <c r="P38" s="96" t="s">
        <v>220</v>
      </c>
      <c r="Q38" s="96" t="s">
        <v>194</v>
      </c>
      <c r="R38" s="103"/>
      <c r="S38" s="148">
        <v>820031.14400000009</v>
      </c>
    </row>
    <row r="39" spans="1:19" ht="70" x14ac:dyDescent="0.25">
      <c r="A39" s="169" t="s">
        <v>121</v>
      </c>
      <c r="B39" s="170"/>
      <c r="C39" s="170"/>
      <c r="D39" s="167" t="s">
        <v>122</v>
      </c>
      <c r="E39" s="163" t="s">
        <v>54</v>
      </c>
      <c r="F39" s="164">
        <v>21216</v>
      </c>
      <c r="G39" s="164" t="s">
        <v>376</v>
      </c>
      <c r="H39" s="145" t="s">
        <v>221</v>
      </c>
      <c r="I39" s="137" t="s">
        <v>192</v>
      </c>
      <c r="J39" s="165"/>
      <c r="K39" s="16">
        <f t="shared" si="0"/>
        <v>0</v>
      </c>
      <c r="L39" s="15">
        <v>100</v>
      </c>
      <c r="M39" s="16">
        <f t="shared" si="1"/>
        <v>1</v>
      </c>
      <c r="N39" s="73">
        <f t="shared" si="2"/>
        <v>1</v>
      </c>
      <c r="O39" s="96" t="s">
        <v>202</v>
      </c>
      <c r="P39" s="96" t="s">
        <v>222</v>
      </c>
      <c r="Q39" s="96" t="s">
        <v>194</v>
      </c>
      <c r="R39" s="103"/>
      <c r="S39" s="148">
        <v>59479228.765025884</v>
      </c>
    </row>
    <row r="40" spans="1:19" ht="70" x14ac:dyDescent="0.25">
      <c r="A40" s="169" t="s">
        <v>121</v>
      </c>
      <c r="B40" s="170"/>
      <c r="C40" s="170"/>
      <c r="D40" s="167" t="s">
        <v>122</v>
      </c>
      <c r="E40" s="163" t="s">
        <v>54</v>
      </c>
      <c r="F40" s="164">
        <v>21217</v>
      </c>
      <c r="G40" s="164" t="s">
        <v>377</v>
      </c>
      <c r="H40" s="145" t="s">
        <v>223</v>
      </c>
      <c r="I40" s="137" t="s">
        <v>192</v>
      </c>
      <c r="J40" s="165"/>
      <c r="K40" s="16">
        <f t="shared" si="0"/>
        <v>0</v>
      </c>
      <c r="L40" s="15">
        <v>100</v>
      </c>
      <c r="M40" s="16">
        <f t="shared" si="1"/>
        <v>1</v>
      </c>
      <c r="N40" s="73">
        <f t="shared" si="2"/>
        <v>1</v>
      </c>
      <c r="O40" s="96" t="s">
        <v>202</v>
      </c>
      <c r="P40" s="96" t="s">
        <v>224</v>
      </c>
      <c r="Q40" s="96" t="s">
        <v>194</v>
      </c>
      <c r="R40" s="103"/>
      <c r="S40" s="148">
        <v>33068935.060863145</v>
      </c>
    </row>
    <row r="41" spans="1:19" ht="70" x14ac:dyDescent="0.25">
      <c r="A41" s="169" t="s">
        <v>121</v>
      </c>
      <c r="B41" s="170"/>
      <c r="C41" s="170"/>
      <c r="D41" s="167" t="s">
        <v>122</v>
      </c>
      <c r="E41" s="163" t="s">
        <v>54</v>
      </c>
      <c r="F41" s="164">
        <v>21218</v>
      </c>
      <c r="G41" s="164" t="s">
        <v>378</v>
      </c>
      <c r="H41" s="145" t="s">
        <v>225</v>
      </c>
      <c r="I41" s="137" t="s">
        <v>192</v>
      </c>
      <c r="J41" s="165">
        <v>100</v>
      </c>
      <c r="K41" s="16">
        <f t="shared" si="0"/>
        <v>1</v>
      </c>
      <c r="L41" s="15"/>
      <c r="M41" s="16">
        <f t="shared" si="1"/>
        <v>0</v>
      </c>
      <c r="N41" s="73">
        <f t="shared" si="2"/>
        <v>1</v>
      </c>
      <c r="O41" s="96" t="s">
        <v>202</v>
      </c>
      <c r="P41" s="96" t="s">
        <v>226</v>
      </c>
      <c r="Q41" s="96" t="s">
        <v>194</v>
      </c>
      <c r="R41" s="103">
        <v>26465941.350000001</v>
      </c>
      <c r="S41" s="148"/>
    </row>
    <row r="42" spans="1:19" ht="70" x14ac:dyDescent="0.25">
      <c r="A42" s="169" t="s">
        <v>121</v>
      </c>
      <c r="B42" s="170"/>
      <c r="C42" s="170"/>
      <c r="D42" s="167" t="s">
        <v>122</v>
      </c>
      <c r="E42" s="163" t="s">
        <v>54</v>
      </c>
      <c r="F42" s="164">
        <v>21219</v>
      </c>
      <c r="G42" s="164" t="s">
        <v>379</v>
      </c>
      <c r="H42" s="145" t="s">
        <v>227</v>
      </c>
      <c r="I42" s="137" t="s">
        <v>192</v>
      </c>
      <c r="J42" s="165">
        <v>100</v>
      </c>
      <c r="K42" s="16">
        <f t="shared" si="0"/>
        <v>1</v>
      </c>
      <c r="L42" s="15"/>
      <c r="M42" s="16">
        <f t="shared" si="1"/>
        <v>0</v>
      </c>
      <c r="N42" s="73">
        <f t="shared" si="2"/>
        <v>1</v>
      </c>
      <c r="O42" s="96" t="s">
        <v>202</v>
      </c>
      <c r="P42" s="96" t="s">
        <v>228</v>
      </c>
      <c r="Q42" s="96" t="s">
        <v>194</v>
      </c>
      <c r="R42" s="103">
        <v>10031992.707824999</v>
      </c>
      <c r="S42" s="148"/>
    </row>
    <row r="43" spans="1:19" ht="70" x14ac:dyDescent="0.25">
      <c r="A43" s="169" t="s">
        <v>121</v>
      </c>
      <c r="B43" s="170"/>
      <c r="C43" s="170"/>
      <c r="D43" s="167" t="s">
        <v>122</v>
      </c>
      <c r="E43" s="163" t="s">
        <v>54</v>
      </c>
      <c r="F43" s="164">
        <v>21220</v>
      </c>
      <c r="G43" s="164" t="s">
        <v>380</v>
      </c>
      <c r="H43" s="145" t="s">
        <v>229</v>
      </c>
      <c r="I43" s="137" t="s">
        <v>192</v>
      </c>
      <c r="J43" s="165">
        <v>100</v>
      </c>
      <c r="K43" s="16">
        <f t="shared" si="0"/>
        <v>1</v>
      </c>
      <c r="L43" s="15"/>
      <c r="M43" s="16">
        <f t="shared" si="1"/>
        <v>0</v>
      </c>
      <c r="N43" s="73">
        <f t="shared" si="2"/>
        <v>1</v>
      </c>
      <c r="O43" s="96" t="s">
        <v>202</v>
      </c>
      <c r="P43" s="96" t="s">
        <v>230</v>
      </c>
      <c r="Q43" s="96" t="s">
        <v>194</v>
      </c>
      <c r="R43" s="103">
        <v>23528024.353124999</v>
      </c>
      <c r="S43" s="148"/>
    </row>
    <row r="44" spans="1:19" ht="70" x14ac:dyDescent="0.25">
      <c r="A44" s="169" t="s">
        <v>121</v>
      </c>
      <c r="B44" s="170"/>
      <c r="C44" s="170"/>
      <c r="D44" s="167" t="s">
        <v>122</v>
      </c>
      <c r="E44" s="163" t="s">
        <v>54</v>
      </c>
      <c r="F44" s="164">
        <v>21221</v>
      </c>
      <c r="G44" s="164" t="s">
        <v>381</v>
      </c>
      <c r="H44" s="145" t="s">
        <v>231</v>
      </c>
      <c r="I44" s="137" t="s">
        <v>192</v>
      </c>
      <c r="J44" s="165">
        <v>100</v>
      </c>
      <c r="K44" s="16">
        <f t="shared" si="0"/>
        <v>1</v>
      </c>
      <c r="L44" s="15"/>
      <c r="M44" s="16">
        <f t="shared" si="1"/>
        <v>0</v>
      </c>
      <c r="N44" s="73">
        <f t="shared" si="2"/>
        <v>1</v>
      </c>
      <c r="O44" s="96" t="s">
        <v>202</v>
      </c>
      <c r="P44" s="96" t="s">
        <v>230</v>
      </c>
      <c r="Q44" s="96" t="s">
        <v>194</v>
      </c>
      <c r="R44" s="103">
        <v>19587519.295733999</v>
      </c>
      <c r="S44" s="148"/>
    </row>
    <row r="45" spans="1:19" ht="50" x14ac:dyDescent="0.25">
      <c r="A45" s="169" t="s">
        <v>121</v>
      </c>
      <c r="B45" s="170"/>
      <c r="C45" s="170"/>
      <c r="D45" s="167" t="s">
        <v>232</v>
      </c>
      <c r="E45" s="163" t="s">
        <v>54</v>
      </c>
      <c r="F45" s="164">
        <v>2111</v>
      </c>
      <c r="G45" s="164" t="s">
        <v>382</v>
      </c>
      <c r="H45" s="145" t="s">
        <v>233</v>
      </c>
      <c r="I45" s="145" t="s">
        <v>234</v>
      </c>
      <c r="J45" s="165"/>
      <c r="K45" s="16">
        <f t="shared" si="0"/>
        <v>0</v>
      </c>
      <c r="L45" s="15">
        <v>100</v>
      </c>
      <c r="M45" s="16">
        <f t="shared" si="1"/>
        <v>1</v>
      </c>
      <c r="N45" s="73">
        <f t="shared" si="2"/>
        <v>1</v>
      </c>
      <c r="O45" s="96" t="s">
        <v>235</v>
      </c>
      <c r="P45" s="96" t="s">
        <v>169</v>
      </c>
      <c r="Q45" s="96" t="s">
        <v>236</v>
      </c>
      <c r="R45" s="103"/>
      <c r="S45" s="148">
        <v>1140836.9099999999</v>
      </c>
    </row>
    <row r="46" spans="1:19" ht="40" x14ac:dyDescent="0.25">
      <c r="A46" s="169" t="s">
        <v>237</v>
      </c>
      <c r="B46" s="170"/>
      <c r="C46" s="170"/>
      <c r="D46" s="167" t="s">
        <v>232</v>
      </c>
      <c r="E46" s="163" t="s">
        <v>54</v>
      </c>
      <c r="F46" s="164">
        <v>1162</v>
      </c>
      <c r="G46" s="164" t="s">
        <v>383</v>
      </c>
      <c r="H46" s="145" t="s">
        <v>238</v>
      </c>
      <c r="I46" s="145" t="s">
        <v>155</v>
      </c>
      <c r="J46" s="165">
        <v>50</v>
      </c>
      <c r="K46" s="16">
        <f t="shared" si="0"/>
        <v>0.5</v>
      </c>
      <c r="L46" s="15">
        <v>50</v>
      </c>
      <c r="M46" s="16">
        <f t="shared" si="1"/>
        <v>0.5</v>
      </c>
      <c r="N46" s="73">
        <f t="shared" si="2"/>
        <v>1</v>
      </c>
      <c r="O46" s="96" t="s">
        <v>239</v>
      </c>
      <c r="P46" s="96" t="s">
        <v>169</v>
      </c>
      <c r="Q46" s="96" t="s">
        <v>175</v>
      </c>
      <c r="R46" s="103">
        <v>1082855.4950000001</v>
      </c>
      <c r="S46" s="148">
        <v>1082855.4950000001</v>
      </c>
    </row>
    <row r="47" spans="1:19" ht="50" x14ac:dyDescent="0.25">
      <c r="A47" s="169" t="s">
        <v>121</v>
      </c>
      <c r="B47" s="170"/>
      <c r="C47" s="170"/>
      <c r="D47" s="167" t="s">
        <v>232</v>
      </c>
      <c r="E47" s="163" t="s">
        <v>54</v>
      </c>
      <c r="F47" s="164">
        <v>21222</v>
      </c>
      <c r="G47" s="164" t="s">
        <v>384</v>
      </c>
      <c r="H47" s="145" t="s">
        <v>240</v>
      </c>
      <c r="I47" s="145" t="s">
        <v>234</v>
      </c>
      <c r="J47" s="165"/>
      <c r="K47" s="16">
        <f t="shared" si="0"/>
        <v>0</v>
      </c>
      <c r="L47" s="15">
        <v>100</v>
      </c>
      <c r="M47" s="16">
        <f t="shared" si="1"/>
        <v>1</v>
      </c>
      <c r="N47" s="73">
        <f t="shared" si="2"/>
        <v>1</v>
      </c>
      <c r="O47" s="96" t="s">
        <v>202</v>
      </c>
      <c r="P47" s="96" t="s">
        <v>169</v>
      </c>
      <c r="Q47" s="96" t="s">
        <v>236</v>
      </c>
      <c r="R47" s="103"/>
      <c r="S47" s="148">
        <v>2747914.85</v>
      </c>
    </row>
    <row r="48" spans="1:19" ht="50" x14ac:dyDescent="0.25">
      <c r="A48" s="169" t="s">
        <v>121</v>
      </c>
      <c r="B48" s="170"/>
      <c r="C48" s="170"/>
      <c r="D48" s="167" t="s">
        <v>232</v>
      </c>
      <c r="E48" s="163" t="s">
        <v>54</v>
      </c>
      <c r="F48" s="164">
        <v>2112</v>
      </c>
      <c r="G48" s="164" t="s">
        <v>385</v>
      </c>
      <c r="H48" s="145" t="s">
        <v>241</v>
      </c>
      <c r="I48" s="145" t="s">
        <v>234</v>
      </c>
      <c r="J48" s="165"/>
      <c r="K48" s="16">
        <f t="shared" si="0"/>
        <v>0</v>
      </c>
      <c r="L48" s="15">
        <v>100</v>
      </c>
      <c r="M48" s="16">
        <f t="shared" si="1"/>
        <v>1</v>
      </c>
      <c r="N48" s="73">
        <f t="shared" si="2"/>
        <v>1</v>
      </c>
      <c r="O48" s="96" t="s">
        <v>235</v>
      </c>
      <c r="P48" s="96" t="s">
        <v>169</v>
      </c>
      <c r="Q48" s="96" t="s">
        <v>236</v>
      </c>
      <c r="R48" s="103"/>
      <c r="S48" s="148">
        <v>2699135.03</v>
      </c>
    </row>
    <row r="49" spans="1:20" ht="40" x14ac:dyDescent="0.25">
      <c r="A49" s="169" t="s">
        <v>121</v>
      </c>
      <c r="B49" s="170"/>
      <c r="C49" s="170"/>
      <c r="D49" s="167" t="s">
        <v>232</v>
      </c>
      <c r="E49" s="163" t="s">
        <v>54</v>
      </c>
      <c r="F49" s="164">
        <v>2113</v>
      </c>
      <c r="G49" s="164" t="s">
        <v>386</v>
      </c>
      <c r="H49" s="145" t="s">
        <v>242</v>
      </c>
      <c r="I49" s="145" t="s">
        <v>234</v>
      </c>
      <c r="J49" s="165"/>
      <c r="K49" s="16">
        <f t="shared" si="0"/>
        <v>0</v>
      </c>
      <c r="L49" s="15">
        <v>100</v>
      </c>
      <c r="M49" s="16">
        <f t="shared" si="1"/>
        <v>1</v>
      </c>
      <c r="N49" s="73">
        <f t="shared" si="2"/>
        <v>1</v>
      </c>
      <c r="O49" s="96" t="s">
        <v>183</v>
      </c>
      <c r="P49" s="96" t="s">
        <v>169</v>
      </c>
      <c r="Q49" s="96" t="s">
        <v>236</v>
      </c>
      <c r="R49" s="103"/>
      <c r="S49" s="148">
        <v>1246402.22</v>
      </c>
    </row>
    <row r="50" spans="1:20" ht="40" x14ac:dyDescent="0.25">
      <c r="A50" s="135" t="s">
        <v>303</v>
      </c>
      <c r="B50" s="170"/>
      <c r="C50" s="170"/>
      <c r="D50" s="167" t="s">
        <v>158</v>
      </c>
      <c r="E50" s="163" t="s">
        <v>54</v>
      </c>
      <c r="F50" s="164">
        <v>1142</v>
      </c>
      <c r="G50" s="164" t="s">
        <v>387</v>
      </c>
      <c r="H50" s="145" t="s">
        <v>243</v>
      </c>
      <c r="I50" s="145" t="s">
        <v>160</v>
      </c>
      <c r="J50" s="165">
        <v>50</v>
      </c>
      <c r="K50" s="16">
        <f t="shared" si="0"/>
        <v>0.5</v>
      </c>
      <c r="L50" s="15">
        <v>50</v>
      </c>
      <c r="M50" s="16">
        <f t="shared" si="1"/>
        <v>0.5</v>
      </c>
      <c r="N50" s="73">
        <f t="shared" si="2"/>
        <v>1</v>
      </c>
      <c r="O50" s="96" t="s">
        <v>161</v>
      </c>
      <c r="P50" s="96" t="s">
        <v>169</v>
      </c>
      <c r="Q50" s="96" t="s">
        <v>244</v>
      </c>
      <c r="R50" s="103">
        <v>34977000</v>
      </c>
      <c r="S50" s="148">
        <v>34977000</v>
      </c>
    </row>
    <row r="51" spans="1:20" ht="40" x14ac:dyDescent="0.25">
      <c r="A51" s="135" t="s">
        <v>303</v>
      </c>
      <c r="B51" s="170"/>
      <c r="C51" s="170"/>
      <c r="D51" s="167" t="s">
        <v>158</v>
      </c>
      <c r="E51" s="163" t="s">
        <v>54</v>
      </c>
      <c r="F51" s="164">
        <v>1141</v>
      </c>
      <c r="G51" s="164" t="s">
        <v>388</v>
      </c>
      <c r="H51" s="145" t="s">
        <v>159</v>
      </c>
      <c r="I51" s="145" t="s">
        <v>160</v>
      </c>
      <c r="J51" s="165">
        <v>50</v>
      </c>
      <c r="K51" s="16">
        <f t="shared" si="0"/>
        <v>0.5</v>
      </c>
      <c r="L51" s="15">
        <v>50</v>
      </c>
      <c r="M51" s="16">
        <f t="shared" si="1"/>
        <v>0.5</v>
      </c>
      <c r="N51" s="73">
        <f t="shared" si="2"/>
        <v>1</v>
      </c>
      <c r="O51" s="96" t="s">
        <v>161</v>
      </c>
      <c r="P51" s="96" t="s">
        <v>245</v>
      </c>
      <c r="Q51" s="96" t="s">
        <v>244</v>
      </c>
      <c r="R51" s="103">
        <v>500000</v>
      </c>
      <c r="S51" s="148">
        <v>500000</v>
      </c>
    </row>
    <row r="52" spans="1:20" ht="50" x14ac:dyDescent="0.25">
      <c r="A52" s="135" t="s">
        <v>303</v>
      </c>
      <c r="B52" s="170"/>
      <c r="C52" s="170"/>
      <c r="D52" s="167" t="s">
        <v>158</v>
      </c>
      <c r="E52" s="163" t="s">
        <v>54</v>
      </c>
      <c r="F52" s="164">
        <v>1143</v>
      </c>
      <c r="G52" s="164" t="s">
        <v>389</v>
      </c>
      <c r="H52" s="145" t="s">
        <v>246</v>
      </c>
      <c r="I52" s="145" t="s">
        <v>160</v>
      </c>
      <c r="J52" s="165">
        <v>50</v>
      </c>
      <c r="K52" s="16">
        <f t="shared" si="0"/>
        <v>0.5</v>
      </c>
      <c r="L52" s="15">
        <v>50</v>
      </c>
      <c r="M52" s="16">
        <f t="shared" si="1"/>
        <v>0.5</v>
      </c>
      <c r="N52" s="73">
        <f t="shared" si="2"/>
        <v>1</v>
      </c>
      <c r="O52" s="96" t="s">
        <v>247</v>
      </c>
      <c r="P52" s="96" t="s">
        <v>248</v>
      </c>
      <c r="Q52" s="96" t="s">
        <v>244</v>
      </c>
      <c r="R52" s="103">
        <v>1426214.99</v>
      </c>
      <c r="S52" s="103">
        <v>1426214.99</v>
      </c>
      <c r="T52" s="172"/>
    </row>
    <row r="53" spans="1:20" ht="50" x14ac:dyDescent="0.25">
      <c r="A53" s="169" t="s">
        <v>23</v>
      </c>
      <c r="B53" s="160"/>
      <c r="C53" s="161"/>
      <c r="D53" s="167" t="s">
        <v>249</v>
      </c>
      <c r="E53" s="163" t="s">
        <v>25</v>
      </c>
      <c r="F53" s="164">
        <v>51129</v>
      </c>
      <c r="G53" s="164" t="s">
        <v>390</v>
      </c>
      <c r="H53" s="145" t="s">
        <v>250</v>
      </c>
      <c r="I53" s="137" t="s">
        <v>27</v>
      </c>
      <c r="J53" s="165">
        <v>50</v>
      </c>
      <c r="K53" s="16">
        <f t="shared" si="0"/>
        <v>0.5</v>
      </c>
      <c r="L53" s="15">
        <v>50</v>
      </c>
      <c r="M53" s="16">
        <f t="shared" si="1"/>
        <v>0.5</v>
      </c>
      <c r="N53" s="73">
        <f t="shared" si="2"/>
        <v>1</v>
      </c>
      <c r="O53" s="96" t="s">
        <v>138</v>
      </c>
      <c r="P53" s="96" t="s">
        <v>169</v>
      </c>
      <c r="Q53" s="96" t="s">
        <v>251</v>
      </c>
      <c r="R53" s="103">
        <v>24322259.309999999</v>
      </c>
      <c r="S53" s="148">
        <v>24322259.309999999</v>
      </c>
    </row>
    <row r="54" spans="1:20" ht="50" x14ac:dyDescent="0.25">
      <c r="A54" s="135" t="s">
        <v>304</v>
      </c>
      <c r="B54" s="170"/>
      <c r="C54" s="170"/>
      <c r="D54" s="167" t="s">
        <v>153</v>
      </c>
      <c r="E54" s="163" t="s">
        <v>25</v>
      </c>
      <c r="F54" s="164">
        <v>3121</v>
      </c>
      <c r="G54" s="164" t="s">
        <v>391</v>
      </c>
      <c r="H54" s="145" t="s">
        <v>252</v>
      </c>
      <c r="I54" s="137" t="s">
        <v>155</v>
      </c>
      <c r="J54" s="165">
        <v>50</v>
      </c>
      <c r="K54" s="16">
        <f t="shared" si="0"/>
        <v>0.5</v>
      </c>
      <c r="L54" s="15">
        <v>50</v>
      </c>
      <c r="M54" s="16">
        <f t="shared" si="1"/>
        <v>0.5</v>
      </c>
      <c r="N54" s="73">
        <f t="shared" si="2"/>
        <v>1</v>
      </c>
      <c r="O54" s="96" t="s">
        <v>183</v>
      </c>
      <c r="P54" s="96" t="s">
        <v>169</v>
      </c>
      <c r="Q54" s="96" t="s">
        <v>253</v>
      </c>
      <c r="R54" s="103">
        <v>1750000</v>
      </c>
      <c r="S54" s="148">
        <v>1750000</v>
      </c>
    </row>
    <row r="55" spans="1:20" ht="40" x14ac:dyDescent="0.25">
      <c r="A55" s="169" t="s">
        <v>23</v>
      </c>
      <c r="B55" s="170"/>
      <c r="C55" s="170"/>
      <c r="D55" s="167" t="s">
        <v>254</v>
      </c>
      <c r="E55" s="163" t="s">
        <v>25</v>
      </c>
      <c r="F55" s="164">
        <v>51130</v>
      </c>
      <c r="G55" s="164" t="s">
        <v>392</v>
      </c>
      <c r="H55" s="145" t="s">
        <v>255</v>
      </c>
      <c r="I55" s="137" t="s">
        <v>27</v>
      </c>
      <c r="J55" s="165">
        <v>50</v>
      </c>
      <c r="K55" s="16">
        <f t="shared" si="0"/>
        <v>0.5</v>
      </c>
      <c r="L55" s="15">
        <v>50</v>
      </c>
      <c r="M55" s="16">
        <f t="shared" si="1"/>
        <v>0.5</v>
      </c>
      <c r="N55" s="73">
        <f t="shared" si="2"/>
        <v>1</v>
      </c>
      <c r="O55" s="96" t="s">
        <v>183</v>
      </c>
      <c r="P55" s="96" t="s">
        <v>169</v>
      </c>
      <c r="Q55" s="96" t="s">
        <v>236</v>
      </c>
      <c r="R55" s="103">
        <v>1000000</v>
      </c>
      <c r="S55" s="148">
        <v>1000000</v>
      </c>
    </row>
    <row r="56" spans="1:20" ht="40" x14ac:dyDescent="0.25">
      <c r="A56" s="169" t="s">
        <v>23</v>
      </c>
      <c r="B56" s="170"/>
      <c r="C56" s="170"/>
      <c r="D56" s="167" t="s">
        <v>254</v>
      </c>
      <c r="E56" s="163" t="s">
        <v>25</v>
      </c>
      <c r="F56" s="164">
        <v>51131</v>
      </c>
      <c r="G56" s="164" t="s">
        <v>393</v>
      </c>
      <c r="H56" s="145" t="s">
        <v>256</v>
      </c>
      <c r="I56" s="137" t="s">
        <v>27</v>
      </c>
      <c r="J56" s="165">
        <v>50</v>
      </c>
      <c r="K56" s="16">
        <f t="shared" si="0"/>
        <v>0.5</v>
      </c>
      <c r="L56" s="15">
        <v>50</v>
      </c>
      <c r="M56" s="16">
        <f t="shared" si="1"/>
        <v>0.5</v>
      </c>
      <c r="N56" s="73">
        <f t="shared" si="2"/>
        <v>1</v>
      </c>
      <c r="O56" s="96" t="s">
        <v>183</v>
      </c>
      <c r="P56" s="96" t="s">
        <v>169</v>
      </c>
      <c r="Q56" s="96" t="s">
        <v>236</v>
      </c>
      <c r="R56" s="103">
        <v>2000000</v>
      </c>
      <c r="S56" s="148">
        <v>2000000</v>
      </c>
    </row>
    <row r="57" spans="1:20" ht="70" x14ac:dyDescent="0.25">
      <c r="A57" s="166" t="s">
        <v>34</v>
      </c>
      <c r="B57" s="170"/>
      <c r="C57" s="170"/>
      <c r="D57" s="162" t="s">
        <v>133</v>
      </c>
      <c r="E57" s="163" t="s">
        <v>54</v>
      </c>
      <c r="F57" s="164">
        <v>41125</v>
      </c>
      <c r="G57" s="164" t="s">
        <v>394</v>
      </c>
      <c r="H57" s="145" t="s">
        <v>257</v>
      </c>
      <c r="I57" s="137" t="s">
        <v>258</v>
      </c>
      <c r="J57" s="165"/>
      <c r="K57" s="16">
        <f t="shared" si="0"/>
        <v>0</v>
      </c>
      <c r="L57" s="15">
        <v>100</v>
      </c>
      <c r="M57" s="16">
        <f t="shared" si="1"/>
        <v>1</v>
      </c>
      <c r="N57" s="73">
        <f t="shared" si="2"/>
        <v>1</v>
      </c>
      <c r="O57" s="96" t="s">
        <v>131</v>
      </c>
      <c r="P57" s="96" t="s">
        <v>169</v>
      </c>
      <c r="Q57" s="96" t="s">
        <v>186</v>
      </c>
      <c r="R57" s="103"/>
      <c r="S57" s="148">
        <v>6132423.2599999998</v>
      </c>
    </row>
    <row r="58" spans="1:20" ht="70" x14ac:dyDescent="0.25">
      <c r="A58" s="166" t="s">
        <v>34</v>
      </c>
      <c r="B58" s="170"/>
      <c r="C58" s="170"/>
      <c r="D58" s="162" t="s">
        <v>133</v>
      </c>
      <c r="E58" s="163" t="s">
        <v>54</v>
      </c>
      <c r="F58" s="164">
        <v>41126</v>
      </c>
      <c r="G58" s="164" t="s">
        <v>395</v>
      </c>
      <c r="H58" s="145" t="s">
        <v>259</v>
      </c>
      <c r="I58" s="137" t="s">
        <v>260</v>
      </c>
      <c r="J58" s="165">
        <v>50</v>
      </c>
      <c r="K58" s="16">
        <f t="shared" si="0"/>
        <v>0.5</v>
      </c>
      <c r="L58" s="15">
        <v>50</v>
      </c>
      <c r="M58" s="16">
        <f t="shared" si="1"/>
        <v>0.5</v>
      </c>
      <c r="N58" s="73">
        <f t="shared" si="2"/>
        <v>1</v>
      </c>
      <c r="O58" s="96" t="s">
        <v>131</v>
      </c>
      <c r="P58" s="96" t="s">
        <v>245</v>
      </c>
      <c r="Q58" s="96" t="s">
        <v>186</v>
      </c>
      <c r="R58" s="103">
        <v>1000000</v>
      </c>
      <c r="S58" s="148">
        <v>1000000</v>
      </c>
    </row>
    <row r="59" spans="1:20" ht="70" x14ac:dyDescent="0.25">
      <c r="A59" s="166" t="s">
        <v>34</v>
      </c>
      <c r="B59" s="170"/>
      <c r="C59" s="170"/>
      <c r="D59" s="162" t="s">
        <v>133</v>
      </c>
      <c r="E59" s="163" t="s">
        <v>54</v>
      </c>
      <c r="F59" s="164">
        <v>41127</v>
      </c>
      <c r="G59" s="164" t="s">
        <v>396</v>
      </c>
      <c r="H59" s="145" t="s">
        <v>261</v>
      </c>
      <c r="I59" s="137" t="s">
        <v>63</v>
      </c>
      <c r="J59" s="165"/>
      <c r="K59" s="16">
        <f t="shared" si="0"/>
        <v>0</v>
      </c>
      <c r="L59" s="15">
        <v>100</v>
      </c>
      <c r="M59" s="16">
        <f t="shared" si="1"/>
        <v>1</v>
      </c>
      <c r="N59" s="73">
        <f t="shared" si="2"/>
        <v>1</v>
      </c>
      <c r="O59" s="96" t="s">
        <v>90</v>
      </c>
      <c r="P59" s="96" t="s">
        <v>245</v>
      </c>
      <c r="Q59" s="102" t="s">
        <v>170</v>
      </c>
      <c r="R59" s="103"/>
      <c r="S59" s="148">
        <v>3000000</v>
      </c>
    </row>
    <row r="60" spans="1:20" ht="40.5" thickBot="1" x14ac:dyDescent="0.3">
      <c r="A60" s="171" t="s">
        <v>262</v>
      </c>
      <c r="B60" s="170"/>
      <c r="C60" s="170"/>
      <c r="D60" s="162" t="s">
        <v>263</v>
      </c>
      <c r="E60" s="163" t="s">
        <v>25</v>
      </c>
      <c r="F60" s="164">
        <v>6121</v>
      </c>
      <c r="G60" s="164" t="s">
        <v>397</v>
      </c>
      <c r="H60" s="145" t="s">
        <v>264</v>
      </c>
      <c r="I60" s="137" t="s">
        <v>265</v>
      </c>
      <c r="J60" s="165">
        <v>50</v>
      </c>
      <c r="K60" s="16">
        <f t="shared" si="0"/>
        <v>0.5</v>
      </c>
      <c r="L60" s="15">
        <v>50</v>
      </c>
      <c r="M60" s="16">
        <f t="shared" si="1"/>
        <v>0.5</v>
      </c>
      <c r="N60" s="73">
        <f t="shared" si="2"/>
        <v>1</v>
      </c>
      <c r="O60" s="96" t="s">
        <v>38</v>
      </c>
      <c r="P60" s="96" t="s">
        <v>266</v>
      </c>
      <c r="Q60" s="96" t="s">
        <v>267</v>
      </c>
      <c r="R60" s="103">
        <v>93000000</v>
      </c>
      <c r="S60" s="148">
        <v>93000000</v>
      </c>
    </row>
    <row r="61" spans="1:20" ht="11" thickBot="1" x14ac:dyDescent="0.3">
      <c r="A61" s="109"/>
      <c r="B61" s="56"/>
      <c r="C61" s="56"/>
      <c r="D61" s="149" t="s">
        <v>74</v>
      </c>
      <c r="E61" s="58"/>
      <c r="F61" s="158"/>
      <c r="G61" s="158"/>
      <c r="H61" s="60"/>
      <c r="I61" s="61"/>
      <c r="J61" s="61"/>
      <c r="K61" s="62">
        <f>SUM(K15:K60)</f>
        <v>18.5</v>
      </c>
      <c r="L61" s="61"/>
      <c r="M61" s="62">
        <f>SUM(M15:M60)</f>
        <v>27.5</v>
      </c>
      <c r="N61" s="63">
        <f>SUM(N15:N60)</f>
        <v>46</v>
      </c>
      <c r="O61" s="61"/>
      <c r="P61" s="75"/>
      <c r="Q61" s="74"/>
      <c r="R61" s="64">
        <f>SUM(R15:R60)</f>
        <v>489747824.90668398</v>
      </c>
      <c r="S61" s="110">
        <f>SUM(S15:S60)</f>
        <v>766324463.66659594</v>
      </c>
    </row>
    <row r="62" spans="1:20" ht="11" thickBot="1" x14ac:dyDescent="0.3">
      <c r="A62" s="111" t="s">
        <v>75</v>
      </c>
      <c r="B62" s="65"/>
      <c r="C62" s="65"/>
      <c r="D62" s="111"/>
      <c r="E62" s="66"/>
      <c r="F62" s="76"/>
      <c r="G62" s="76"/>
      <c r="H62" s="65"/>
      <c r="I62" s="65"/>
      <c r="J62" s="65"/>
      <c r="K62" s="68">
        <f>IF(OR(K61=0),0,K61/N61)</f>
        <v>0.40217391304347827</v>
      </c>
      <c r="L62" s="65"/>
      <c r="M62" s="68">
        <f>IF(OR(M61=0),0,M61/N61)</f>
        <v>0.59782608695652173</v>
      </c>
      <c r="N62" s="68">
        <f>SUM(N15:N60)/N61</f>
        <v>1</v>
      </c>
      <c r="O62" s="65"/>
      <c r="P62" s="65"/>
      <c r="Q62" s="65"/>
      <c r="R62" s="65"/>
      <c r="S62" s="112"/>
    </row>
    <row r="63" spans="1:20" ht="11" thickBot="1" x14ac:dyDescent="0.3">
      <c r="A63" s="113"/>
      <c r="B63" s="35"/>
      <c r="C63" s="35"/>
      <c r="D63" s="150">
        <f>IF(OR([1]RESTRINGIDOP3!B9=0),0,[1]RESTRINGIDOP3!B9/[1]RESTRINGIDOP3!B8)</f>
        <v>0.78260869565217395</v>
      </c>
      <c r="E63" s="35" t="s">
        <v>76</v>
      </c>
      <c r="F63" s="77"/>
      <c r="G63" s="77"/>
      <c r="H63" s="35"/>
      <c r="I63" s="35"/>
      <c r="J63" s="35"/>
      <c r="K63" s="38">
        <f>IF(OR(D63=0),0,([1]RESTRINGIDOP3!C5/[1]RESTRINGIDOP3!B9))</f>
        <v>0.3888888888888889</v>
      </c>
      <c r="L63" s="35"/>
      <c r="M63" s="38">
        <f>IF(OR(D63=0),0,([1]RESTRINGIDOP3!D5/[1]RESTRINGIDOP3!B9))</f>
        <v>0.61111111111111116</v>
      </c>
      <c r="N63" s="38">
        <f t="shared" ref="N63:N64" si="3">(K63+M63)</f>
        <v>1</v>
      </c>
      <c r="O63" s="35"/>
      <c r="P63" s="35"/>
      <c r="Q63" s="35"/>
      <c r="R63" s="35"/>
      <c r="S63" s="114"/>
    </row>
    <row r="64" spans="1:20" ht="11" thickBot="1" x14ac:dyDescent="0.3">
      <c r="A64" s="115"/>
      <c r="B64" s="69"/>
      <c r="C64" s="69"/>
      <c r="D64" s="151">
        <f>IF(OR([1]RESTRINGIDOP3!B10=0),0,[1]RESTRINGIDOP3!B10/[1]RESTRINGIDOP3!B8)</f>
        <v>0.21739130434782608</v>
      </c>
      <c r="E64" s="69" t="s">
        <v>77</v>
      </c>
      <c r="F64" s="78"/>
      <c r="G64" s="78"/>
      <c r="H64" s="69"/>
      <c r="I64" s="69"/>
      <c r="J64" s="69"/>
      <c r="K64" s="38">
        <f>IF(OR(D64=0),0,([1]RESTRINGIDOP3!F5/[1]RESTRINGIDOP3!B10))</f>
        <v>0.5</v>
      </c>
      <c r="L64" s="35"/>
      <c r="M64" s="38">
        <f>IF(OR(D64=0),0,([1]RESTRINGIDOP3!G5/[1]RESTRINGIDOP3!B10))</f>
        <v>0.5</v>
      </c>
      <c r="N64" s="38">
        <f t="shared" si="3"/>
        <v>1</v>
      </c>
      <c r="O64" s="35"/>
      <c r="P64" s="35"/>
      <c r="Q64" s="35"/>
      <c r="R64" s="35"/>
      <c r="S64" s="114"/>
    </row>
    <row r="65" spans="1:19" ht="11" thickBot="1" x14ac:dyDescent="0.3">
      <c r="A65" s="116"/>
      <c r="B65" s="117"/>
      <c r="C65" s="117"/>
      <c r="D65" s="152">
        <f>N61</f>
        <v>46</v>
      </c>
      <c r="E65" s="117" t="s">
        <v>78</v>
      </c>
      <c r="F65" s="119"/>
      <c r="G65" s="119"/>
      <c r="H65" s="117"/>
      <c r="I65" s="117"/>
      <c r="J65" s="117"/>
      <c r="K65" s="120"/>
      <c r="L65" s="117"/>
      <c r="M65" s="120"/>
      <c r="N65" s="120"/>
      <c r="O65" s="117"/>
      <c r="P65" s="117"/>
      <c r="Q65" s="117"/>
      <c r="R65" s="117"/>
      <c r="S65" s="121"/>
    </row>
  </sheetData>
  <autoFilter ref="A12:S65" xr:uid="{DA2EF8A0-0D45-46F8-8DF6-148AE60E0AA1}">
    <filterColumn colId="4" showButton="0"/>
    <filterColumn colId="5" showButton="0"/>
    <filterColumn colId="6" showButton="0"/>
    <filterColumn colId="9" showButton="0"/>
    <filterColumn colId="10" showButton="0"/>
    <filterColumn colId="11" showButton="0"/>
    <filterColumn colId="12" showButton="0"/>
    <filterColumn colId="17" showButton="0"/>
  </autoFilter>
  <mergeCells count="19">
    <mergeCell ref="R12:S12"/>
    <mergeCell ref="J13:J14"/>
    <mergeCell ref="L13:L14"/>
    <mergeCell ref="N13:N14"/>
    <mergeCell ref="R13:R14"/>
    <mergeCell ref="S13:S14"/>
    <mergeCell ref="A3:I3"/>
    <mergeCell ref="A5:I5"/>
    <mergeCell ref="D11:S11"/>
    <mergeCell ref="A12:A13"/>
    <mergeCell ref="B12:B14"/>
    <mergeCell ref="C12:C14"/>
    <mergeCell ref="D12:D14"/>
    <mergeCell ref="E12:H13"/>
    <mergeCell ref="I12:I14"/>
    <mergeCell ref="J12:N12"/>
    <mergeCell ref="O12:O14"/>
    <mergeCell ref="P12:P14"/>
    <mergeCell ref="Q12:Q14"/>
  </mergeCells>
  <phoneticPr fontId="14" type="noConversion"/>
  <dataValidations count="8">
    <dataValidation type="list" allowBlank="1" showInputMessage="1" showErrorMessage="1" prompt=" - " sqref="P15:P59" xr:uid="{00000000-0002-0000-0300-000000000000}">
      <formula1>$A$70:$A$76</formula1>
    </dataValidation>
    <dataValidation type="list" allowBlank="1" showInputMessage="1" showErrorMessage="1" prompt=" - " sqref="Q15:Q59" xr:uid="{00000000-0002-0000-0300-000001000000}">
      <formula1>$A$100:$A$132</formula1>
    </dataValidation>
    <dataValidation type="list" allowBlank="1" showInputMessage="1" showErrorMessage="1" prompt=" - Seleccione una Área estratégica. No dejar en blanco o &quot;0,0&quot; estos espacios." sqref="A20:A49 A57:A60" xr:uid="{00000000-0002-0000-0300-000002000000}">
      <formula1>$A$78:$A$99</formula1>
    </dataValidation>
    <dataValidation type="list" allowBlank="1" showInputMessage="1" showErrorMessage="1" prompt=" - " sqref="E15:E21 E23:E60" xr:uid="{00000000-0002-0000-0300-000003000000}">
      <formula1>$A$67:$A$68</formula1>
    </dataValidation>
    <dataValidation type="list" allowBlank="1" showInputMessage="1" showErrorMessage="1" sqref="P60:Q60" xr:uid="{00000000-0002-0000-0300-000004000000}">
      <formula1>#REF!</formula1>
    </dataValidation>
    <dataValidation type="list" allowBlank="1" showInputMessage="1" showErrorMessage="1" prompt=" - " sqref="E22" xr:uid="{00000000-0002-0000-0300-000005000000}">
      <formula1>#REF!</formula1>
    </dataValidation>
    <dataValidation type="list" allowBlank="1" showInputMessage="1" prompt=" - Seleccione una Área estratégica. No dejar en blanco o en &quot;0,0&quot; estos espacios." sqref="A53 A55:A56" xr:uid="{00000000-0002-0000-0300-000006000000}">
      <formula1>#REF!</formula1>
    </dataValidation>
    <dataValidation type="list" allowBlank="1" showInputMessage="1" showErrorMessage="1" prompt=" - Seleccione una Área estratégica. No dejar en blanco o &quot;0,0&quot; estos espacios." sqref="A15:A19" xr:uid="{68809D72-544F-4493-A14E-D2E78ED4C30A}">
      <formula1>$A$608:$A$629</formula1>
    </dataValidation>
  </dataValidations>
  <pageMargins left="0.76" right="0.22" top="0.55000000000000004" bottom="0.49" header="0.31496062992125984" footer="0.31496062992125984"/>
  <pageSetup paperSize="9" scale="85"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Marco General</vt:lpstr>
      <vt:lpstr>P I</vt:lpstr>
      <vt:lpstr>P II</vt:lpstr>
      <vt:lpstr>P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Jeffrey J.V.C.. Valerio Castro</cp:lastModifiedBy>
  <cp:lastPrinted>2021-03-01T22:17:28Z</cp:lastPrinted>
  <dcterms:created xsi:type="dcterms:W3CDTF">2020-08-28T18:25:14Z</dcterms:created>
  <dcterms:modified xsi:type="dcterms:W3CDTF">2021-03-01T22:18:43Z</dcterms:modified>
</cp:coreProperties>
</file>